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charts/chart1.xml" ContentType="application/vnd.openxmlformats-officedocument.drawingml.chart+xml"/>
  <Override PartName="/xl/charts/style1.xml" ContentType="application/vnd.ms-office.chartstyle+xml"/>
  <Override PartName="/xl/charts/colors1.xml" ContentType="application/vnd.ms-office.chartcolorstyle+xml"/>
  <Override PartName="/xl/comments1.xml" ContentType="application/vnd.openxmlformats-officedocument.spreadsheetml.comments+xml"/>
  <Override PartName="/xl/comments2.xml" ContentType="application/vnd.openxmlformats-officedocument.spreadsheetml.comments+xml"/>
  <Override PartName="/xl/comments3.xml" ContentType="application/vnd.openxmlformats-officedocument.spreadsheetml.comments+xml"/>
  <Override PartName="/xl/comments4.xml" ContentType="application/vnd.openxmlformats-officedocument.spreadsheetml.comments+xml"/>
  <Override PartName="/xl/comments5.xml" ContentType="application/vnd.openxmlformats-officedocument.spreadsheetml.comments+xml"/>
  <Override PartName="/xl/comments6.xml" ContentType="application/vnd.openxmlformats-officedocument.spreadsheetml.comments+xml"/>
  <Override PartName="/xl/comments7.xml" ContentType="application/vnd.openxmlformats-officedocument.spreadsheetml.comments+xml"/>
  <Override PartName="/xl/comments8.xml" ContentType="application/vnd.openxmlformats-officedocument.spreadsheetml.comments+xml"/>
  <Override PartName="/xl/comments9.xml" ContentType="application/vnd.openxmlformats-officedocument.spreadsheetml.comments+xml"/>
  <Override PartName="/xl/comments10.xml" ContentType="application/vnd.openxmlformats-officedocument.spreadsheetml.comments+xml"/>
  <Override PartName="/xl/comments11.xml" ContentType="application/vnd.openxmlformats-officedocument.spreadsheetml.comments+xml"/>
  <Override PartName="/xl/comments12.xml" ContentType="application/vnd.openxmlformats-officedocument.spreadsheetml.comments+xml"/>
  <Override PartName="/xl/persons/person.xml" ContentType="application/vnd.ms-excel.person+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Metadata/LabelInfo.xml" ContentType="application/vnd.ms-office.classificationlabel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package/2006/relationships/metadata/core-properties" Target="docProps/core.xml"/><Relationship Id="rId2" Type="http://schemas.microsoft.com/office/2020/02/relationships/classificationlabels" Target="docMetadata/LabelInfo.xml"/><Relationship Id="rId1" Type="http://schemas.openxmlformats.org/officeDocument/2006/relationships/officeDocument" Target="xl/workbook.xml"/><Relationship Id="rId5" Type="http://schemas.openxmlformats.org/officeDocument/2006/relationships/custom-properties" Target="docProps/custom.xml"/><Relationship Id="rId4"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7328"/>
  <workbookPr updateLinks="never" defaultThemeVersion="166925"/>
  <mc:AlternateContent xmlns:mc="http://schemas.openxmlformats.org/markup-compatibility/2006">
    <mc:Choice Requires="x15">
      <x15ac:absPath xmlns:x15ac="http://schemas.microsoft.com/office/spreadsheetml/2010/11/ac" url="https://austinenergy.sharepoint.com/sites/GenerationResourcePlanWorkingGroup/Shared Documents/General/Council Engagement/Council Binder/07 - EUC Engagement in Modeling/"/>
    </mc:Choice>
  </mc:AlternateContent>
  <xr:revisionPtr revIDLastSave="60" documentId="8_{702D87F0-2BB2-40BC-B09B-94320D5C0D03}" xr6:coauthVersionLast="47" xr6:coauthVersionMax="47" xr10:uidLastSave="{511B2AE0-8E09-44B8-9F4B-EC040462BDF8}"/>
  <bookViews>
    <workbookView xWindow="-120" yWindow="16080" windowWidth="29040" windowHeight="15840" tabRatio="780" xr2:uid="{BBB4C1C1-0880-4441-9CD3-F9DA1D7396E4}"/>
  </bookViews>
  <sheets>
    <sheet name="Notes-Instructions" sheetId="5" r:id="rId1"/>
    <sheet name="AE DSM Existing Projections" sheetId="37" r:id="rId2"/>
    <sheet name="Change Log" sheetId="4" r:id="rId3"/>
    <sheet name="Portfolios Summary" sheetId="38" r:id="rId4"/>
    <sheet name="No New Commitments" sheetId="39" r:id="rId5"/>
    <sheet name="2030 Current Plan" sheetId="40" r:id="rId6"/>
    <sheet name="Local Gen-Stor+Margin" sheetId="41" r:id="rId7"/>
    <sheet name="Local Dispatchable+Margin" sheetId="42" r:id="rId8"/>
    <sheet name="Meet Env Goals + Expand DSM" sheetId="43" r:id="rId9"/>
    <sheet name="Agg DSM+Storage+Maintain RE" sheetId="44" r:id="rId10"/>
    <sheet name="Agg DSM+Storage+65% RE" sheetId="45" r:id="rId11"/>
    <sheet name="H2" sheetId="46" r:id="rId12"/>
    <sheet name="H2+Storage" sheetId="48" r:id="rId13"/>
    <sheet name="Keep Existing Gas+Storage" sheetId="52" r:id="rId14"/>
    <sheet name="Replace FPP in 2028 w Gas" sheetId="49" r:id="rId15"/>
    <sheet name="EUC-1" sheetId="50" r:id="rId16"/>
    <sheet name="EUC-2" sheetId="51" r:id="rId17"/>
    <sheet name="Scenarios" sheetId="15" r:id="rId18"/>
    <sheet name="Sensitivities" sheetId="16" r:id="rId19"/>
  </sheets>
  <calcPr calcId="191028"/>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L22" i="38" l="1"/>
  <c r="L20" i="38"/>
  <c r="L19" i="38"/>
  <c r="L18" i="38"/>
  <c r="L17" i="38"/>
  <c r="L16" i="38"/>
  <c r="L15" i="38"/>
  <c r="L14" i="38"/>
  <c r="L13" i="38"/>
  <c r="L12" i="38"/>
  <c r="L11" i="38"/>
  <c r="L10" i="38"/>
  <c r="L9" i="38"/>
  <c r="L8" i="38"/>
  <c r="L7" i="38"/>
  <c r="M32" i="51" l="1"/>
  <c r="M47" i="52"/>
  <c r="L47" i="52"/>
  <c r="K47" i="52"/>
  <c r="J47" i="52"/>
  <c r="I47" i="52"/>
  <c r="H47" i="52"/>
  <c r="G47" i="52"/>
  <c r="F47" i="52"/>
  <c r="E47" i="52"/>
  <c r="D47" i="52"/>
  <c r="C47" i="52"/>
  <c r="M32" i="52"/>
  <c r="L18" i="52"/>
  <c r="M17" i="52"/>
  <c r="L6" i="38" s="1"/>
  <c r="L17" i="52"/>
  <c r="O22" i="38"/>
  <c r="N22" i="38"/>
  <c r="M22" i="38"/>
  <c r="K22" i="38"/>
  <c r="J22" i="38"/>
  <c r="I22" i="38"/>
  <c r="H22" i="38"/>
  <c r="G22" i="38"/>
  <c r="E22" i="38"/>
  <c r="D22" i="38"/>
  <c r="C22" i="38"/>
  <c r="O21" i="38"/>
  <c r="N21" i="38"/>
  <c r="I21" i="38"/>
  <c r="H21" i="38"/>
  <c r="D21" i="38"/>
  <c r="C21" i="38"/>
  <c r="O20" i="38"/>
  <c r="N20" i="38"/>
  <c r="M20" i="38"/>
  <c r="K20" i="38"/>
  <c r="J20" i="38"/>
  <c r="I20" i="38"/>
  <c r="H20" i="38"/>
  <c r="G20" i="38"/>
  <c r="E20" i="38"/>
  <c r="D20" i="38"/>
  <c r="C20" i="38"/>
  <c r="O19" i="38"/>
  <c r="N19" i="38"/>
  <c r="M19" i="38"/>
  <c r="K19" i="38"/>
  <c r="J19" i="38"/>
  <c r="I19" i="38"/>
  <c r="H19" i="38"/>
  <c r="G19" i="38"/>
  <c r="E19" i="38"/>
  <c r="D19" i="38"/>
  <c r="C19" i="38"/>
  <c r="O18" i="38"/>
  <c r="N18" i="38"/>
  <c r="M18" i="38"/>
  <c r="K18" i="38"/>
  <c r="J18" i="38"/>
  <c r="I18" i="38"/>
  <c r="H18" i="38"/>
  <c r="G18" i="38"/>
  <c r="F18" i="38"/>
  <c r="E18" i="38"/>
  <c r="D18" i="38"/>
  <c r="C18" i="38"/>
  <c r="O17" i="38"/>
  <c r="N17" i="38"/>
  <c r="M17" i="38"/>
  <c r="K17" i="38"/>
  <c r="J17" i="38"/>
  <c r="I17" i="38"/>
  <c r="H17" i="38"/>
  <c r="G17" i="38"/>
  <c r="F17" i="38"/>
  <c r="E17" i="38"/>
  <c r="D17" i="38"/>
  <c r="C17" i="38"/>
  <c r="O16" i="38"/>
  <c r="N16" i="38"/>
  <c r="M16" i="38"/>
  <c r="K16" i="38"/>
  <c r="J16" i="38"/>
  <c r="I16" i="38"/>
  <c r="H16" i="38"/>
  <c r="G16" i="38"/>
  <c r="F16" i="38"/>
  <c r="E16" i="38"/>
  <c r="D16" i="38"/>
  <c r="C16" i="38"/>
  <c r="O15" i="38"/>
  <c r="N15" i="38"/>
  <c r="M15" i="38"/>
  <c r="K15" i="38"/>
  <c r="J15" i="38"/>
  <c r="I15" i="38"/>
  <c r="H15" i="38"/>
  <c r="G15" i="38"/>
  <c r="F15" i="38"/>
  <c r="E15" i="38"/>
  <c r="D15" i="38"/>
  <c r="C15" i="38"/>
  <c r="O14" i="38"/>
  <c r="N14" i="38"/>
  <c r="M14" i="38"/>
  <c r="K14" i="38"/>
  <c r="J14" i="38"/>
  <c r="I14" i="38"/>
  <c r="H14" i="38"/>
  <c r="G14" i="38"/>
  <c r="F14" i="38"/>
  <c r="E14" i="38"/>
  <c r="D14" i="38"/>
  <c r="C14" i="38"/>
  <c r="O13" i="38"/>
  <c r="N13" i="38"/>
  <c r="M13" i="38"/>
  <c r="K13" i="38"/>
  <c r="J13" i="38"/>
  <c r="I13" i="38"/>
  <c r="H13" i="38"/>
  <c r="G13" i="38"/>
  <c r="F13" i="38"/>
  <c r="E13" i="38"/>
  <c r="D13" i="38"/>
  <c r="C13" i="38"/>
  <c r="O12" i="38"/>
  <c r="N12" i="38"/>
  <c r="M12" i="38"/>
  <c r="K12" i="38"/>
  <c r="J12" i="38"/>
  <c r="I12" i="38"/>
  <c r="H12" i="38"/>
  <c r="G12" i="38"/>
  <c r="F12" i="38"/>
  <c r="E12" i="38"/>
  <c r="D12" i="38"/>
  <c r="C12" i="38"/>
  <c r="O11" i="38"/>
  <c r="N11" i="38"/>
  <c r="M11" i="38"/>
  <c r="K11" i="38"/>
  <c r="J11" i="38"/>
  <c r="I11" i="38"/>
  <c r="H11" i="38"/>
  <c r="G11" i="38"/>
  <c r="F11" i="38"/>
  <c r="E11" i="38"/>
  <c r="D11" i="38"/>
  <c r="C11" i="38"/>
  <c r="O10" i="38"/>
  <c r="N10" i="38"/>
  <c r="M10" i="38"/>
  <c r="K10" i="38"/>
  <c r="J10" i="38"/>
  <c r="I10" i="38"/>
  <c r="H10" i="38"/>
  <c r="G10" i="38"/>
  <c r="F10" i="38"/>
  <c r="E10" i="38"/>
  <c r="D10" i="38"/>
  <c r="C10" i="38"/>
  <c r="O9" i="38"/>
  <c r="N9" i="38"/>
  <c r="M9" i="38"/>
  <c r="K9" i="38"/>
  <c r="J9" i="38"/>
  <c r="I9" i="38"/>
  <c r="H9" i="38"/>
  <c r="G9" i="38"/>
  <c r="F9" i="38"/>
  <c r="E9" i="38"/>
  <c r="D9" i="38"/>
  <c r="C9" i="38"/>
  <c r="O8" i="38"/>
  <c r="N8" i="38"/>
  <c r="M8" i="38"/>
  <c r="K8" i="38"/>
  <c r="J8" i="38"/>
  <c r="I8" i="38"/>
  <c r="H8" i="38"/>
  <c r="G8" i="38"/>
  <c r="F8" i="38"/>
  <c r="E8" i="38"/>
  <c r="D8" i="38"/>
  <c r="C8" i="38"/>
  <c r="O7" i="38"/>
  <c r="N7" i="38"/>
  <c r="M7" i="38"/>
  <c r="K7" i="38"/>
  <c r="J7" i="38"/>
  <c r="I7" i="38"/>
  <c r="H7" i="38"/>
  <c r="G7" i="38"/>
  <c r="F7" i="38"/>
  <c r="E7" i="38"/>
  <c r="D7" i="38"/>
  <c r="C7" i="38"/>
  <c r="O6" i="38"/>
  <c r="N6" i="38"/>
  <c r="M6" i="38"/>
  <c r="K6" i="38"/>
  <c r="J6" i="38"/>
  <c r="H6" i="38"/>
  <c r="F6" i="38"/>
  <c r="E6" i="38"/>
  <c r="C6" i="38"/>
  <c r="M47" i="51"/>
  <c r="L47" i="51"/>
  <c r="K47" i="51"/>
  <c r="J47" i="51"/>
  <c r="I47" i="51"/>
  <c r="H47" i="51"/>
  <c r="G47" i="51"/>
  <c r="F47" i="51"/>
  <c r="E47" i="51"/>
  <c r="D47" i="51"/>
  <c r="C47" i="51"/>
  <c r="M47" i="50"/>
  <c r="L47" i="50"/>
  <c r="K47" i="50"/>
  <c r="J47" i="50"/>
  <c r="I47" i="50"/>
  <c r="H47" i="50"/>
  <c r="G47" i="50"/>
  <c r="F47" i="50"/>
  <c r="E47" i="50"/>
  <c r="D47" i="50"/>
  <c r="C47" i="50"/>
  <c r="M31" i="49"/>
  <c r="M21" i="38" s="1"/>
  <c r="L17" i="49"/>
  <c r="M16" i="49"/>
  <c r="L16" i="49"/>
  <c r="M46" i="49"/>
  <c r="L46" i="49"/>
  <c r="K46" i="49"/>
  <c r="J46" i="49"/>
  <c r="I46" i="49"/>
  <c r="H46" i="49"/>
  <c r="G46" i="49"/>
  <c r="F46" i="49"/>
  <c r="E46" i="49"/>
  <c r="D46" i="49"/>
  <c r="C46" i="49"/>
  <c r="M33" i="48"/>
  <c r="K21" i="38" s="1"/>
  <c r="L19" i="48"/>
  <c r="M18" i="48"/>
  <c r="L18" i="48"/>
  <c r="M48" i="48"/>
  <c r="L48" i="48"/>
  <c r="K48" i="48"/>
  <c r="J48" i="48"/>
  <c r="I48" i="48"/>
  <c r="H48" i="48"/>
  <c r="G48" i="48"/>
  <c r="F48" i="48"/>
  <c r="E48" i="48"/>
  <c r="D48" i="48"/>
  <c r="C48" i="48"/>
  <c r="M32" i="46"/>
  <c r="J21" i="38" s="1"/>
  <c r="L18" i="46"/>
  <c r="M17" i="46"/>
  <c r="L17" i="46"/>
  <c r="M47" i="46"/>
  <c r="L47" i="46"/>
  <c r="K47" i="46"/>
  <c r="J47" i="46"/>
  <c r="I47" i="46"/>
  <c r="H47" i="46"/>
  <c r="G47" i="46"/>
  <c r="F47" i="46"/>
  <c r="E47" i="46"/>
  <c r="D47" i="46"/>
  <c r="C47" i="46"/>
  <c r="L21" i="38" l="1"/>
  <c r="L17" i="45"/>
  <c r="M16" i="45"/>
  <c r="I6" i="38" s="1"/>
  <c r="L16" i="45"/>
  <c r="M46" i="45"/>
  <c r="L46" i="45"/>
  <c r="K46" i="45"/>
  <c r="J46" i="45"/>
  <c r="I46" i="45"/>
  <c r="H46" i="45"/>
  <c r="G46" i="45"/>
  <c r="F46" i="45"/>
  <c r="E46" i="45"/>
  <c r="D46" i="45"/>
  <c r="C46" i="45"/>
  <c r="M46" i="44"/>
  <c r="L46" i="44"/>
  <c r="K46" i="44"/>
  <c r="J46" i="44"/>
  <c r="I46" i="44"/>
  <c r="H46" i="44"/>
  <c r="G46" i="44"/>
  <c r="F46" i="44"/>
  <c r="E46" i="44"/>
  <c r="D46" i="44"/>
  <c r="C46" i="44"/>
  <c r="M33" i="43"/>
  <c r="L19" i="43"/>
  <c r="M18" i="43"/>
  <c r="G6" i="38" s="1"/>
  <c r="L18" i="43"/>
  <c r="M48" i="43"/>
  <c r="L48" i="43"/>
  <c r="K48" i="43"/>
  <c r="J48" i="43"/>
  <c r="I48" i="43"/>
  <c r="H48" i="43"/>
  <c r="G48" i="43"/>
  <c r="F48" i="43"/>
  <c r="E48" i="43"/>
  <c r="D48" i="43"/>
  <c r="C48" i="43"/>
  <c r="M34" i="42"/>
  <c r="F22" i="38" s="1"/>
  <c r="L34" i="42"/>
  <c r="K34" i="42"/>
  <c r="J34" i="42"/>
  <c r="I34" i="42"/>
  <c r="H34" i="42"/>
  <c r="G34" i="42"/>
  <c r="L33" i="42"/>
  <c r="K33" i="42"/>
  <c r="J33" i="42"/>
  <c r="I33" i="42"/>
  <c r="H33" i="42"/>
  <c r="G33" i="42"/>
  <c r="F33" i="42"/>
  <c r="E33" i="42"/>
  <c r="D33" i="42"/>
  <c r="C33" i="42"/>
  <c r="M32" i="42"/>
  <c r="F20" i="38" s="1"/>
  <c r="L32" i="42"/>
  <c r="K32" i="42"/>
  <c r="J32" i="42"/>
  <c r="I32" i="42"/>
  <c r="H32" i="42"/>
  <c r="G32" i="42"/>
  <c r="F32" i="42"/>
  <c r="E32" i="42"/>
  <c r="D32" i="42"/>
  <c r="C32" i="42"/>
  <c r="M31" i="42"/>
  <c r="F19" i="38" s="1"/>
  <c r="L31" i="42"/>
  <c r="K31" i="42"/>
  <c r="J31" i="42"/>
  <c r="I31" i="42"/>
  <c r="H31" i="42"/>
  <c r="G31" i="42"/>
  <c r="F31" i="42"/>
  <c r="E31" i="42"/>
  <c r="D31" i="42"/>
  <c r="C31" i="42"/>
  <c r="M48" i="42"/>
  <c r="L48" i="42"/>
  <c r="K48" i="42"/>
  <c r="J48" i="42"/>
  <c r="I48" i="42"/>
  <c r="H48" i="42"/>
  <c r="G48" i="42"/>
  <c r="F48" i="42"/>
  <c r="E48" i="42"/>
  <c r="D48" i="42"/>
  <c r="C48" i="42"/>
  <c r="M31" i="41"/>
  <c r="E21" i="38" s="1"/>
  <c r="M46" i="41"/>
  <c r="L46" i="41"/>
  <c r="K46" i="41"/>
  <c r="J46" i="41"/>
  <c r="I46" i="41"/>
  <c r="H46" i="41"/>
  <c r="G46" i="41"/>
  <c r="F46" i="41"/>
  <c r="E46" i="41"/>
  <c r="D46" i="41"/>
  <c r="C46" i="41"/>
  <c r="L16" i="40"/>
  <c r="M15" i="40"/>
  <c r="D6" i="38" s="1"/>
  <c r="L15" i="40"/>
  <c r="M45" i="40"/>
  <c r="L45" i="40"/>
  <c r="K45" i="40"/>
  <c r="J45" i="40"/>
  <c r="I45" i="40"/>
  <c r="H45" i="40"/>
  <c r="G45" i="40"/>
  <c r="F45" i="40"/>
  <c r="E45" i="40"/>
  <c r="D45" i="40"/>
  <c r="C45" i="40"/>
  <c r="G21" i="38" l="1"/>
  <c r="M33" i="42"/>
  <c r="F21" i="38"/>
  <c r="M45" i="39" l="1"/>
  <c r="L45" i="39"/>
  <c r="K45" i="39"/>
  <c r="J45" i="39"/>
  <c r="I45" i="39"/>
  <c r="H45" i="39"/>
  <c r="G45" i="39"/>
  <c r="F45" i="39"/>
  <c r="E45" i="39"/>
  <c r="D45" i="39"/>
  <c r="C45" i="39"/>
  <c r="C29" i="37"/>
  <c r="C31" i="37" s="1"/>
  <c r="B29" i="37"/>
  <c r="B31" i="37" s="1"/>
</calcChain>
</file>

<file path=xl/comments1.xml><?xml version="1.0" encoding="utf-8"?>
<comments xmlns="http://schemas.openxmlformats.org/spreadsheetml/2006/main" xmlns:mc="http://schemas.openxmlformats.org/markup-compatibility/2006" xmlns:xr="http://schemas.microsoft.com/office/spreadsheetml/2014/revision" mc:Ignorable="xr">
  <authors>
    <author>Hoffman, Michael</author>
  </authors>
  <commentList>
    <comment ref="B15" authorId="0" shapeId="0" xr:uid="{07A3D226-7286-4729-8615-C74A11685540}">
      <text>
        <r>
          <rPr>
            <b/>
            <sz val="9"/>
            <color indexed="81"/>
            <rFont val="Tahoma"/>
            <family val="2"/>
          </rPr>
          <t>AE:</t>
        </r>
        <r>
          <rPr>
            <sz val="9"/>
            <color indexed="81"/>
            <rFont val="Tahoma"/>
            <family val="2"/>
          </rPr>
          <t xml:space="preserve">
PPA Wind and Solar contract amounts optimized by cost to achieve 65% target and maintain through 2035.</t>
        </r>
      </text>
    </comment>
  </commentList>
</comments>
</file>

<file path=xl/comments2.xml><?xml version="1.0" encoding="utf-8"?>
<comments xmlns="http://schemas.openxmlformats.org/spreadsheetml/2006/main" xmlns:mc="http://schemas.openxmlformats.org/markup-compatibility/2006" xmlns:xr="http://schemas.microsoft.com/office/spreadsheetml/2014/revision" mc:Ignorable="xr">
  <authors>
    <author>Hoffman, Michael</author>
  </authors>
  <commentList>
    <comment ref="B29" authorId="0" shapeId="0" xr:uid="{D3674C13-254A-4953-85BD-D0241CEBF64E}">
      <text>
        <r>
          <rPr>
            <sz val="11"/>
            <color theme="1"/>
            <rFont val="Calibri"/>
            <family val="2"/>
            <scheme val="minor"/>
          </rPr>
          <t xml:space="preserve">AE:
DR, EE, and Local Solar numbers are additional resources beyond the Business-as-Usual projections - see rows 48 + 49 (solar) and rows 53-54 EE + DR.
2035 Total Capacity: 
2035 DNV:
DR (Scenario 1) Achievable Total:  269.7 MW
2035 AE Business-as-Usual Projection: 120 MW
Difference: 149 MW Additional Capacity by 2035
</t>
        </r>
      </text>
    </comment>
    <comment ref="B31" authorId="0" shapeId="0" xr:uid="{4A2396EF-1CD9-4E26-9EE4-DFC8F5E4B98A}">
      <text>
        <r>
          <rPr>
            <sz val="11"/>
            <color theme="1"/>
            <rFont val="Calibri"/>
            <family val="2"/>
            <scheme val="minor"/>
          </rPr>
          <t xml:space="preserve">AE:
2035 total new capacity:
2035 DNV:
Rooftop Solar BAU: 301.9 MW
Solar + Storage BAU: 68.7 MW
Total:  370.6 MW
AE 2035 Business-as-Usual Projection: 290 MW
Difference = 80 MW by 2035
</t>
        </r>
      </text>
    </comment>
  </commentList>
</comments>
</file>

<file path=xl/comments3.xml><?xml version="1.0" encoding="utf-8"?>
<comments xmlns="http://schemas.openxmlformats.org/spreadsheetml/2006/main" xmlns:mc="http://schemas.openxmlformats.org/markup-compatibility/2006" xmlns:xr="http://schemas.microsoft.com/office/spreadsheetml/2014/revision" mc:Ignorable="xr">
  <authors>
    <author>Hoffman, Michael</author>
  </authors>
  <commentList>
    <comment ref="B9" authorId="0" shapeId="0" xr:uid="{9B7F817C-6AC9-4EBD-BA31-21E04DE8E6C5}">
      <text>
        <r>
          <rPr>
            <b/>
            <sz val="9"/>
            <color indexed="81"/>
            <rFont val="Tahoma"/>
            <family val="2"/>
          </rPr>
          <t>AE:</t>
        </r>
        <r>
          <rPr>
            <sz val="9"/>
            <color indexed="81"/>
            <rFont val="Tahoma"/>
            <family val="2"/>
          </rPr>
          <t xml:space="preserve">
Generation from FPP counts as local generation for financial purposes (due to Pre-assigned Congestion Revenue Rights, or PCRRs), mitigating load zone price separation risk. In "Affordability" focused portfolio AE runs FPP until new EPA rules likely force retirement by end of 2031, then is replaced by local dispatchable generation.</t>
        </r>
      </text>
    </comment>
    <comment ref="B31" authorId="0" shapeId="0" xr:uid="{2A9EFB76-1F1E-4EF3-9864-CA3D9BBDE873}">
      <text>
        <r>
          <rPr>
            <sz val="11"/>
            <color theme="1"/>
            <rFont val="Calibri"/>
            <family val="2"/>
            <scheme val="minor"/>
          </rPr>
          <t xml:space="preserve">AE:
DR, EE, and Local Solar numbers are additional resources beyond the Business-as-Usual projections - see rows 48 + 49 (solar) and rows 53-54 EE + DR.
2035 Total Capacity: 
2035 DNV:
DR (Scenario 1) Achievable Total:  269.7 MW
2035 AE Business-as-Usual Projection: 120 MW
Difference: 149 MW Additional Capacity by 2035
</t>
        </r>
      </text>
    </comment>
    <comment ref="B33" authorId="0" shapeId="0" xr:uid="{F73C1733-06E0-4654-8BC1-6F1218F58019}">
      <text>
        <r>
          <rPr>
            <sz val="11"/>
            <color theme="1"/>
            <rFont val="Calibri"/>
            <family val="2"/>
            <scheme val="minor"/>
          </rPr>
          <t xml:space="preserve">AE:
2035 total new capacity:
2035 DNV:
Rooftop Solar BAU: 301.9 MW
Solar + Storage BAU: 68.7 MW
Total:  370.6 MW
AE 2035 Business-as-Usual Projection: 290 MW
Difference = 80 MW by 2035
</t>
        </r>
      </text>
    </comment>
  </commentList>
</comments>
</file>

<file path=xl/comments4.xml><?xml version="1.0" encoding="utf-8"?>
<comments xmlns="http://schemas.openxmlformats.org/spreadsheetml/2006/main" xmlns:mc="http://schemas.openxmlformats.org/markup-compatibility/2006" xmlns:xr="http://schemas.microsoft.com/office/spreadsheetml/2014/revision" mc:Ignorable="xr">
  <authors>
    <author>Hoffman, Michael</author>
  </authors>
  <commentList>
    <comment ref="B31" authorId="0" shapeId="0" xr:uid="{658D9DA7-D7BC-4FC0-B482-CC68CE2627E7}">
      <text>
        <r>
          <rPr>
            <sz val="11"/>
            <color theme="1"/>
            <rFont val="Calibri"/>
            <family val="2"/>
            <scheme val="minor"/>
          </rPr>
          <t xml:space="preserve">AE:
DR, EE, and Local Solar numbers are additional resources beyond the Business-as-Usual projections - see rows 48 + 49 (solar) and rows 53-54 EE + DR.
2035 Total Capacity: 
2035 DNV:
DR (Scenario 1) Achievable Total:  269.7 MW
2035 AE Business-as-Usual Projection: 120 MW
Difference: 149 MW Additional Capacity by 2035
</t>
        </r>
      </text>
    </comment>
    <comment ref="B33" authorId="0" shapeId="0" xr:uid="{734BEC33-C09F-44FC-996D-5D63EA3F8788}">
      <text>
        <r>
          <rPr>
            <sz val="11"/>
            <color theme="1"/>
            <rFont val="Calibri"/>
            <family val="2"/>
            <scheme val="minor"/>
          </rPr>
          <t xml:space="preserve">AE:
2035 total new capacity:
2035 DNV:
Rooftop Solar BAU: 301.9 MW
Solar + Storage BAU: 68.7 MW
Total:  370.6 MW
AE 2035 Business-as-Usual Projection: 290 MW
Difference = 80 MW by 2035
</t>
        </r>
      </text>
    </comment>
  </commentList>
</comments>
</file>

<file path=xl/comments5.xml><?xml version="1.0" encoding="utf-8"?>
<comments xmlns="http://schemas.openxmlformats.org/spreadsheetml/2006/main" xmlns:mc="http://schemas.openxmlformats.org/markup-compatibility/2006" xmlns:xr="http://schemas.microsoft.com/office/spreadsheetml/2014/revision" mc:Ignorable="xr">
  <authors>
    <author>Hoffman, Michael</author>
  </authors>
  <commentList>
    <comment ref="B29" authorId="0" shapeId="0" xr:uid="{72D39834-0CD6-4F30-B9A2-545CCCF41390}">
      <text>
        <r>
          <rPr>
            <sz val="11"/>
            <color theme="1"/>
            <rFont val="Calibri"/>
            <family val="2"/>
            <scheme val="minor"/>
          </rPr>
          <t xml:space="preserve">AE:
DR, EE, and Local Solar numbers are additional resources beyond the Business-as-Usual projections - see rows 48 + 49 (solar) and rows 53-54 EE + DR.
2035 Total Capacity: 
2035 DNV:
DR (Scenario 1) Achievable Total:  269.7 MW
2035 AE Business-as-Usual Projection: 120 MW
Difference: 149 MW Additional Capacity by 2035
</t>
        </r>
      </text>
    </comment>
    <comment ref="B31" authorId="0" shapeId="0" xr:uid="{A5ECEE4F-19D1-48E8-B468-2FF39AF647F7}">
      <text>
        <r>
          <rPr>
            <sz val="11"/>
            <color theme="1"/>
            <rFont val="Calibri"/>
            <family val="2"/>
            <scheme val="minor"/>
          </rPr>
          <t xml:space="preserve">AE:
2035 total new capacity:
2035 DNV:
Rooftop Solar BAU: 301.9 MW
Solar + Storage BAU: 68.7 MW
Total:  370.6 MW
AE 2035 Business-as-Usual Projection: 290 MW
Difference = 80 MW by 2035
</t>
        </r>
      </text>
    </comment>
  </commentList>
</comments>
</file>

<file path=xl/comments6.xml><?xml version="1.0" encoding="utf-8"?>
<comments xmlns="http://schemas.openxmlformats.org/spreadsheetml/2006/main" xmlns:mc="http://schemas.openxmlformats.org/markup-compatibility/2006" xmlns:xr="http://schemas.microsoft.com/office/spreadsheetml/2014/revision" mc:Ignorable="xr">
  <authors>
    <author>Hoffman, Michael</author>
  </authors>
  <commentList>
    <comment ref="B16" authorId="0" shapeId="0" xr:uid="{D588DBB3-2951-4CCA-AE0F-308D4D890C53}">
      <text>
        <r>
          <rPr>
            <b/>
            <sz val="9"/>
            <color indexed="81"/>
            <rFont val="Tahoma"/>
            <family val="2"/>
          </rPr>
          <t>AE:</t>
        </r>
        <r>
          <rPr>
            <sz val="9"/>
            <color indexed="81"/>
            <rFont val="Tahoma"/>
            <family val="2"/>
          </rPr>
          <t xml:space="preserve">
PPA Wind and Solar contract amounts optimized by cost to achieve 65% target and maintain through 2035.</t>
        </r>
      </text>
    </comment>
    <comment ref="B29" authorId="0" shapeId="0" xr:uid="{AE14F50D-0968-4B23-A733-F89D4F660BE1}">
      <text>
        <r>
          <rPr>
            <sz val="11"/>
            <color theme="1"/>
            <rFont val="Calibri"/>
            <family val="2"/>
            <scheme val="minor"/>
          </rPr>
          <t xml:space="preserve">AE:
DR, EE, and Local Solar numbers are additional resources beyond the Business-as-Usual projections - see rows 48 + 49 (solar) and rows 53-54 EE + DR.
2035 Total Capacity: 
2035 DNV:
DR (Scenario 1) Technical Achievable Total:  324.5 MW
2035 AE Business-as-Usual Projection: 120 MW
Difference: 204 MW Additional Capacity by 2035
</t>
        </r>
      </text>
    </comment>
    <comment ref="B31" authorId="0" shapeId="0" xr:uid="{64AD3E93-8DE0-411A-9996-7D5C772B88A1}">
      <text>
        <r>
          <rPr>
            <sz val="11"/>
            <color theme="1"/>
            <rFont val="Calibri"/>
            <family val="2"/>
            <scheme val="minor"/>
          </rPr>
          <t>AE:
2035 total new capacity:
2035 DNV:
Rooftop Solar (75% Incremental): 350 MW
Solar + Storage (75% Incremental): 89 MW
Total:  439 MW
AE 2035 Business-as-Usual Projection: 290 MW
Difference = 149 MW by 2035
Added linearly over 10 years</t>
        </r>
      </text>
    </comment>
  </commentList>
</comments>
</file>

<file path=xl/comments7.xml><?xml version="1.0" encoding="utf-8"?>
<comments xmlns="http://schemas.openxmlformats.org/spreadsheetml/2006/main" xmlns:mc="http://schemas.openxmlformats.org/markup-compatibility/2006" xmlns:xr="http://schemas.microsoft.com/office/spreadsheetml/2014/revision" mc:Ignorable="xr">
  <authors>
    <author>Hoffman, Michael</author>
  </authors>
  <commentList>
    <comment ref="B17" authorId="0" shapeId="0" xr:uid="{3A3E5078-2722-445F-BE2F-D0136638ED7C}">
      <text>
        <r>
          <rPr>
            <b/>
            <sz val="9"/>
            <color indexed="81"/>
            <rFont val="Tahoma"/>
            <family val="2"/>
          </rPr>
          <t>AE:</t>
        </r>
        <r>
          <rPr>
            <sz val="9"/>
            <color indexed="81"/>
            <rFont val="Tahoma"/>
            <family val="2"/>
          </rPr>
          <t xml:space="preserve">
PPA Wind and Solar contract amounts optimized by cost to achieve 65% target and maintain through 2035.</t>
        </r>
      </text>
    </comment>
    <comment ref="B23" authorId="0" shapeId="0" xr:uid="{F4A4F739-2034-482D-A6C6-3A618188633C}">
      <text>
        <r>
          <rPr>
            <sz val="11"/>
            <color theme="1"/>
            <rFont val="Calibri"/>
            <family val="2"/>
            <scheme val="minor"/>
          </rPr>
          <t>AE:
Assumes ramp-up of hydrogen co-fire blend:
2030: 40%
2031: 40%
2032: 60%
2033: 60%
2034: 80%
2035: 100%</t>
        </r>
      </text>
    </comment>
    <comment ref="B30" authorId="0" shapeId="0" xr:uid="{99856F16-381A-4A46-97D8-C5FFF6642E45}">
      <text>
        <r>
          <rPr>
            <sz val="11"/>
            <color theme="1"/>
            <rFont val="Calibri"/>
            <family val="2"/>
            <scheme val="minor"/>
          </rPr>
          <t xml:space="preserve">AE:
DR, EE, and Local Solar numbers are additional resources beyond the Business-as-Usual projections - see rows 48 + 49 (solar) and rows 53-54 EE + DR.
2035 Total Capacity: 
2035 DNV:
DR (Scenario 1) Achievable Total:  269.7 MW
2035 AE Business-as-Usual Projection: 120 MW
Difference: 149 MW Additional Capacity by 2035
</t>
        </r>
      </text>
    </comment>
    <comment ref="B32" authorId="0" shapeId="0" xr:uid="{9092B171-0EDA-487E-A845-E78DE9BC75F9}">
      <text>
        <r>
          <rPr>
            <sz val="11"/>
            <color theme="1"/>
            <rFont val="Calibri"/>
            <family val="2"/>
            <scheme val="minor"/>
          </rPr>
          <t xml:space="preserve">AE:
2035 total new capacity:
2035 DNV:
Rooftop Solar BAU: 301.9 MW
Solar + Storage BAU: 68.7 MW
Total:  370.6 MW
AE 2035 Business-as-Usual Projection: 290 MW
Difference = 80 MW by 2035
</t>
        </r>
      </text>
    </comment>
  </commentList>
</comments>
</file>

<file path=xl/comments8.xml><?xml version="1.0" encoding="utf-8"?>
<comments xmlns="http://schemas.openxmlformats.org/spreadsheetml/2006/main" xmlns:mc="http://schemas.openxmlformats.org/markup-compatibility/2006" xmlns:xr="http://schemas.microsoft.com/office/spreadsheetml/2014/revision" mc:Ignorable="xr">
  <authors>
    <author>Hoffman, Michael</author>
  </authors>
  <commentList>
    <comment ref="B18" authorId="0" shapeId="0" xr:uid="{88014C7D-8F33-4DFB-BB63-CB86F31D45DF}">
      <text>
        <r>
          <rPr>
            <b/>
            <sz val="9"/>
            <color indexed="81"/>
            <rFont val="Tahoma"/>
            <family val="2"/>
          </rPr>
          <t>AE:</t>
        </r>
        <r>
          <rPr>
            <sz val="9"/>
            <color indexed="81"/>
            <rFont val="Tahoma"/>
            <family val="2"/>
          </rPr>
          <t xml:space="preserve">
PPA Wind and Solar contract amounts optimized by cost to achieve 65% target and maintain through 2035.</t>
        </r>
      </text>
    </comment>
    <comment ref="B24" authorId="0" shapeId="0" xr:uid="{70937619-D32B-41C9-AB04-1D827266C2D9}">
      <text>
        <r>
          <rPr>
            <sz val="11"/>
            <color theme="1"/>
            <rFont val="Calibri"/>
            <family val="2"/>
            <scheme val="minor"/>
          </rPr>
          <t>AE:
Assumes ramp-up of hydrogen co-fire blend:
2030: 40%
2031: 40%
2032: 60%
2033: 60%
2034: 80%
2035: 100%</t>
        </r>
      </text>
    </comment>
    <comment ref="B31" authorId="0" shapeId="0" xr:uid="{FE8686C4-371C-4307-8D2F-7BE069F209AA}">
      <text>
        <r>
          <rPr>
            <sz val="11"/>
            <color theme="1"/>
            <rFont val="Calibri"/>
            <family val="2"/>
            <scheme val="minor"/>
          </rPr>
          <t xml:space="preserve">AE:
DR, EE, and Local Solar numbers are additional resources beyond the Business-as-Usual projections - see rows 48 + 49 (solar) and rows 53-54 EE + DR.
2035 Total Capacity: 
2035 DNV:
DR (Scenario 1) Achievable Total:  269.7 MW
2035 AE Business-as-Usual Projection: 120 MW
Difference: 149 MW Additional Capacity by 2035
</t>
        </r>
      </text>
    </comment>
    <comment ref="B33" authorId="0" shapeId="0" xr:uid="{67A21B16-78A7-4FEA-80C4-EA0C600B17ED}">
      <text>
        <r>
          <rPr>
            <sz val="11"/>
            <color theme="1"/>
            <rFont val="Calibri"/>
            <family val="2"/>
            <scheme val="minor"/>
          </rPr>
          <t xml:space="preserve">AE:
2035 total new capacity:
2035 DNV:
Rooftop Solar BAU: 301.9 MW
Solar + Storage BAU: 68.7 MW
Total:  370.6 MW
AE 2035 Business-as-Usual Projection: 290 MW
Difference = 80 MW by 2035
</t>
        </r>
      </text>
    </comment>
  </commentList>
</comments>
</file>

<file path=xl/comments9.xml><?xml version="1.0" encoding="utf-8"?>
<comments xmlns="http://schemas.openxmlformats.org/spreadsheetml/2006/main" xmlns:mc="http://schemas.openxmlformats.org/markup-compatibility/2006" xmlns:xr="http://schemas.microsoft.com/office/spreadsheetml/2014/revision" mc:Ignorable="xr">
  <authors>
    <author>Hoffman, Michael</author>
  </authors>
  <commentList>
    <comment ref="B17" authorId="0" shapeId="0" xr:uid="{5309D107-F4DF-48E1-BD84-D97EDC6D3BFA}">
      <text>
        <r>
          <rPr>
            <b/>
            <sz val="9"/>
            <color indexed="81"/>
            <rFont val="Tahoma"/>
            <family val="2"/>
          </rPr>
          <t>AE:</t>
        </r>
        <r>
          <rPr>
            <sz val="9"/>
            <color indexed="81"/>
            <rFont val="Tahoma"/>
            <family val="2"/>
          </rPr>
          <t xml:space="preserve">
PPA Wind and Solar contract amounts optimized by cost to achieve 65% target and maintain through 2035.</t>
        </r>
      </text>
    </comment>
    <comment ref="B30" authorId="0" shapeId="0" xr:uid="{00198B75-CED2-4B0F-BECF-DE316F9FD6AE}">
      <text>
        <r>
          <rPr>
            <sz val="11"/>
            <color theme="1"/>
            <rFont val="Calibri"/>
            <family val="2"/>
            <scheme val="minor"/>
          </rPr>
          <t xml:space="preserve">AE:
DR, EE, and Local Solar numbers are additional resources beyond the Business-as-Usual projections - see rows 48 + 49 (solar) and rows 53-54 EE + DR.
2035 Total Capacity: 
2035 DNV:
DR (Scenario 1) Achievable Total:  269.7 MW
2035 AE Business-as-Usual Projection: 120 MW
Difference: 149 MW Additional Capacity by 2035
</t>
        </r>
      </text>
    </comment>
    <comment ref="B32" authorId="0" shapeId="0" xr:uid="{582450E8-7B71-4D2F-B700-91C3B751DA1A}">
      <text>
        <r>
          <rPr>
            <sz val="11"/>
            <color theme="1"/>
            <rFont val="Calibri"/>
            <family val="2"/>
            <scheme val="minor"/>
          </rPr>
          <t xml:space="preserve">AE:
2035 total new capacity:
2035 DNV:
Rooftop Solar BAU: 301.9 MW
Solar + Storage BAU: 68.7 MW
Total:  370.6 MW
AE 2035 Business-as-Usual Projection: 290 MW
Difference = 80 MW by 2035
</t>
        </r>
      </text>
    </comment>
  </commentList>
</comments>
</file>

<file path=xl/comments10.xml><?xml version="1.0" encoding="utf-8"?>
<comments xmlns="http://schemas.openxmlformats.org/spreadsheetml/2006/main" xmlns:mc="http://schemas.openxmlformats.org/markup-compatibility/2006" xmlns:xr="http://schemas.microsoft.com/office/spreadsheetml/2014/revision" mc:Ignorable="xr">
  <authors>
    <author>Hoffman, Michael</author>
  </authors>
  <commentList>
    <comment ref="B16" authorId="0" shapeId="0" xr:uid="{3F846011-D3ED-4E47-8DC1-E9D96E84A5BC}">
      <text>
        <r>
          <rPr>
            <b/>
            <sz val="9"/>
            <color indexed="81"/>
            <rFont val="Tahoma"/>
            <family val="2"/>
          </rPr>
          <t>AE:</t>
        </r>
        <r>
          <rPr>
            <sz val="9"/>
            <color indexed="81"/>
            <rFont val="Tahoma"/>
            <family val="2"/>
          </rPr>
          <t xml:space="preserve">
PPA Wind and Solar contract amounts optimized by cost to achieve 65% target and maintain through 2035.</t>
        </r>
      </text>
    </comment>
    <comment ref="B29" authorId="0" shapeId="0" xr:uid="{0DF8C984-6D0A-4FA1-82E7-8E3EE46E9EE6}">
      <text>
        <r>
          <rPr>
            <sz val="11"/>
            <color theme="1"/>
            <rFont val="Calibri"/>
            <family val="2"/>
            <scheme val="minor"/>
          </rPr>
          <t xml:space="preserve">AE:
DR, EE, and Local Solar numbers are additional resources beyond the Business-as-Usual projections - see rows 48 + 49 (solar) and rows 53-54 EE + DR.
2035 Total Capacity: 
2035 DNV:
DR (Scenario 1) Achievable Total:  269.7 MW
2035 AE Business-as-Usual Projection: 120 MW
Difference: 149 MW Additional Capacity by 2035
</t>
        </r>
      </text>
    </comment>
    <comment ref="B31" authorId="0" shapeId="0" xr:uid="{F2180A0D-41F3-4260-8BA2-E14217BDA768}">
      <text>
        <r>
          <rPr>
            <sz val="11"/>
            <color theme="1"/>
            <rFont val="Calibri"/>
            <family val="2"/>
            <scheme val="minor"/>
          </rPr>
          <t xml:space="preserve">AE:
2035 total new capacity:
2035 DNV:
Rooftop Solar BAU: 301.9 MW
Solar + Storage BAU: 68.7 MW
Total:  370.6 MW
AE 2035 Business-as-Usual Projection: 290 MW
Difference = 80 MW by 2035
</t>
        </r>
      </text>
    </comment>
  </commentList>
</comments>
</file>

<file path=xl/comments11.xml><?xml version="1.0" encoding="utf-8"?>
<comments xmlns="http://schemas.openxmlformats.org/spreadsheetml/2006/main" xmlns:mc="http://schemas.openxmlformats.org/markup-compatibility/2006" xmlns:xr="http://schemas.microsoft.com/office/spreadsheetml/2014/revision" mc:Ignorable="xr">
  <authors>
    <author>Hoffman, Michael</author>
  </authors>
  <commentList>
    <comment ref="B32" authorId="0" shapeId="0" xr:uid="{25B14EA8-F8E7-4BB2-A0CB-7842C4572192}">
      <text>
        <r>
          <rPr>
            <b/>
            <sz val="9"/>
            <color indexed="81"/>
            <rFont val="Tahoma"/>
            <family val="2"/>
          </rPr>
          <t>AE:</t>
        </r>
        <r>
          <rPr>
            <sz val="9"/>
            <color indexed="81"/>
            <rFont val="Tahoma"/>
            <family val="2"/>
          </rPr>
          <t xml:space="preserve">
Sum of rows 37-39 from EUC Portfolios - 8-13-24-2"
</t>
        </r>
      </text>
    </comment>
  </commentList>
</comments>
</file>

<file path=xl/comments12.xml><?xml version="1.0" encoding="utf-8"?>
<comments xmlns="http://schemas.openxmlformats.org/spreadsheetml/2006/main" xmlns:mc="http://schemas.openxmlformats.org/markup-compatibility/2006" xmlns:xr="http://schemas.microsoft.com/office/spreadsheetml/2014/revision" mc:Ignorable="xr">
  <authors>
    <author>Hoffman, Michael</author>
  </authors>
  <commentList>
    <comment ref="B30" authorId="0" shapeId="0" xr:uid="{E4909FBB-DBFF-470A-9633-E2A9EA817107}">
      <text>
        <r>
          <rPr>
            <sz val="11"/>
            <color theme="1"/>
            <rFont val="Calibri"/>
            <family val="2"/>
            <scheme val="minor"/>
          </rPr>
          <t xml:space="preserve">AE:
DR, EE, and Local Solar numbers are additional resources beyond the Business-as-Usual projections - see rows 48 + 49 (solar) and rows 53-54 EE + DR.
2035 Total Capacity: 
2035 DNV:
DR (Scenario 1) Technical Achievable Total:  324.5 MW
2035 AE Business-as-Usual Projection: 120 MW
Difference: 204 MW Additional Capacity by 2035
</t>
        </r>
      </text>
    </comment>
    <comment ref="B32" authorId="0" shapeId="0" xr:uid="{29908A9D-551F-479F-B667-CF1EE0DA37AC}">
      <text>
        <r>
          <rPr>
            <sz val="11"/>
            <color theme="1"/>
            <rFont val="Calibri"/>
            <family val="2"/>
            <scheme val="minor"/>
          </rPr>
          <t xml:space="preserve">AE:
2035 total new capacity:
2035 DNV:
Rooftop Solar BAU: 301.9 MW
Solar + Storage BAU: 68.7 MW
Total:  370.6 MW
AE 2035 Business-as-Usual Projection: 290 MW
Difference = 80 MW by 2035
</t>
        </r>
      </text>
    </comment>
  </commentList>
</comments>
</file>

<file path=xl/sharedStrings.xml><?xml version="1.0" encoding="utf-8"?>
<sst xmlns="http://schemas.openxmlformats.org/spreadsheetml/2006/main" count="863" uniqueCount="200">
  <si>
    <t>** MW capacity shown in orange represents current AE commitments that are already planned and are included as "Existing Resources" for purposes of modeling</t>
  </si>
  <si>
    <t>** MW capacity shown in yellow is additional new capacity from recent market penetration study that is included as "New Resources" in certain portfolios for purposes of modeling</t>
  </si>
  <si>
    <t>** No additional MW of capacity for Energy Efficiency shown as market penetration study results were roughly equivalent to existing AE commitment</t>
  </si>
  <si>
    <t>Demand Response</t>
  </si>
  <si>
    <t>Local Solar</t>
  </si>
  <si>
    <t>Energy Efficiency</t>
  </si>
  <si>
    <t>TOTAL</t>
  </si>
  <si>
    <t>Change Log</t>
  </si>
  <si>
    <t>Tab</t>
  </si>
  <si>
    <t>Cell (Range)</t>
  </si>
  <si>
    <t>Description</t>
  </si>
  <si>
    <t>Date Added</t>
  </si>
  <si>
    <t>Reason</t>
  </si>
  <si>
    <t>Summary of Proposed Portfolios</t>
  </si>
  <si>
    <t>[Cumulative new MW in each portfolio by 2035]</t>
  </si>
  <si>
    <t>Portfolio</t>
  </si>
  <si>
    <t>No New Commitments</t>
  </si>
  <si>
    <t>2030 Current Plan</t>
  </si>
  <si>
    <t>Reliability</t>
  </si>
  <si>
    <t>Affordability</t>
  </si>
  <si>
    <t>Sustainability</t>
  </si>
  <si>
    <t>Hydrogen</t>
  </si>
  <si>
    <t>Replace FPP in 2028</t>
  </si>
  <si>
    <t>NEW RESOURCES</t>
  </si>
  <si>
    <t xml:space="preserve">Remote Utility Scale Solar </t>
  </si>
  <si>
    <t>Remote Utility Scale Wind</t>
  </si>
  <si>
    <t>Remote Battery Storage (2-hour duration)</t>
  </si>
  <si>
    <t>Remote Battery Storage (4-hour duration)</t>
  </si>
  <si>
    <t>Combined Cycle + SCR</t>
  </si>
  <si>
    <t>Combustion Turbine + SCR</t>
  </si>
  <si>
    <t>H2 CT + SCR</t>
  </si>
  <si>
    <t>Local Battery Storage (2-hour duration)</t>
  </si>
  <si>
    <t>Local Battery Storage (4-hour duration)</t>
  </si>
  <si>
    <t>Local Battery Storage (12-hour duration)</t>
  </si>
  <si>
    <t>Local Battery Storage (100-hour duration)</t>
  </si>
  <si>
    <t>Hydrogen Fuel Cell</t>
  </si>
  <si>
    <t>Remote Geothermal</t>
  </si>
  <si>
    <t>Customer-Sited Solar</t>
  </si>
  <si>
    <t>Community Solar</t>
  </si>
  <si>
    <t>Portfolio:</t>
  </si>
  <si>
    <t>No new commitments</t>
  </si>
  <si>
    <t>Specifications:</t>
  </si>
  <si>
    <t>1)</t>
  </si>
  <si>
    <t>No new generation</t>
  </si>
  <si>
    <t>2)</t>
  </si>
  <si>
    <t>Business-as-usual DR/EE/Local Solar projections</t>
  </si>
  <si>
    <t>3)</t>
  </si>
  <si>
    <t>No replacement of PPAs</t>
  </si>
  <si>
    <t>4)</t>
  </si>
  <si>
    <t>FPP retires beginning of 2025</t>
  </si>
  <si>
    <t>5)</t>
  </si>
  <si>
    <t>Decker and SHEC do not retire by end of 2035</t>
  </si>
  <si>
    <t>6)</t>
  </si>
  <si>
    <t>7)</t>
  </si>
  <si>
    <t>8)</t>
  </si>
  <si>
    <t>[Cumulative New MW]</t>
  </si>
  <si>
    <t>[MW]</t>
  </si>
  <si>
    <t>EXISTING RESOURCES</t>
  </si>
  <si>
    <t>Decker Creek Power Station</t>
  </si>
  <si>
    <t>Sand Hill Energy Center</t>
  </si>
  <si>
    <t>Fayette Power Project</t>
  </si>
  <si>
    <t>South Texas</t>
  </si>
  <si>
    <t>Nacogdoches</t>
  </si>
  <si>
    <t>PPAs - Wind</t>
  </si>
  <si>
    <t>PPAs - Solar</t>
  </si>
  <si>
    <t>GEN TOTAL</t>
  </si>
  <si>
    <t>AE Existing Commitments for DR/EE</t>
  </si>
  <si>
    <t>EE</t>
  </si>
  <si>
    <t>Meet current (2030) plan</t>
  </si>
  <si>
    <r>
      <t>100% Carbon Free by 2035 (zero CO</t>
    </r>
    <r>
      <rPr>
        <vertAlign val="subscript"/>
        <sz val="11"/>
        <color theme="1"/>
        <rFont val="Calibri"/>
        <family val="2"/>
        <scheme val="minor"/>
      </rPr>
      <t>2</t>
    </r>
    <r>
      <rPr>
        <sz val="11"/>
        <color theme="1"/>
        <rFont val="Calibri"/>
        <family val="2"/>
        <scheme val="minor"/>
      </rPr>
      <t xml:space="preserve"> stack emissions from AE generation)</t>
    </r>
  </si>
  <si>
    <t>65% Renewable Energy by 2027 (as % of AE Load) - new PPAs optimized financially by type/year</t>
  </si>
  <si>
    <t>Decker and SHEC ramp down (REACH) and retire in 2034</t>
  </si>
  <si>
    <t>100% DR/EE/Local Solar projections from market potential study</t>
  </si>
  <si>
    <t>Replace existing PPAs (wind for wind, solar for solar)</t>
  </si>
  <si>
    <t>250 MW of utility-scale local battery storage by 2035</t>
  </si>
  <si>
    <t>New local dispatchable gas generation beginning in 2027 to mitigate congestion risk (+ reserve margin)</t>
  </si>
  <si>
    <t>Decker and SHEC run through 2035</t>
  </si>
  <si>
    <t xml:space="preserve">                        -  </t>
  </si>
  <si>
    <t>50% DR/EE/Local Solar projections from market potential study</t>
  </si>
  <si>
    <t>Do not replace existing PPAs</t>
  </si>
  <si>
    <t>New lowest-cost local dispatchable generation beginning in 2027 to mitigate congestion risk</t>
  </si>
  <si>
    <t>FPP retires end of 2031 - replaced by lowest-cost local dispatchable gas generation</t>
  </si>
  <si>
    <t>Implement REACH on gas plants</t>
  </si>
  <si>
    <t>Retire Decker units in 2027</t>
  </si>
  <si>
    <t>Retire SHEC in 2034</t>
  </si>
  <si>
    <t>Aggressive DR/EE/Local Solar projections from market potential study</t>
  </si>
  <si>
    <t>Maintain current level of PPA MW</t>
  </si>
  <si>
    <t>Retire Decker and SHEC by end of 2034</t>
  </si>
  <si>
    <t>100% H2 Local Dispatchable Generation</t>
  </si>
  <si>
    <t>New H2-capable local dispatchable generation beginning in 2030 to mitigate congestion risk</t>
  </si>
  <si>
    <t>New H2-capable local dispatchable generation beginning in 2030 to mitigate congestion risk - 550 MW</t>
  </si>
  <si>
    <t xml:space="preserve">New local storage </t>
  </si>
  <si>
    <t>Implement REACH on existing gas plants</t>
  </si>
  <si>
    <t>FPP retires end of 2028</t>
  </si>
  <si>
    <t>Decker and SHEC do not retire in planning horizon</t>
  </si>
  <si>
    <t>Model Scenarios</t>
  </si>
  <si>
    <r>
      <t>Scenario</t>
    </r>
    <r>
      <rPr>
        <sz val="12"/>
        <color rgb="FF000000"/>
        <rFont val="Calibri"/>
        <family val="2"/>
        <scheme val="minor"/>
      </rPr>
      <t> </t>
    </r>
  </si>
  <si>
    <r>
      <t>Defining Assumptions </t>
    </r>
    <r>
      <rPr>
        <sz val="12"/>
        <color rgb="FF000000"/>
        <rFont val="Calibri"/>
        <family val="2"/>
        <scheme val="minor"/>
      </rPr>
      <t> </t>
    </r>
  </si>
  <si>
    <t>Normal Conditions</t>
  </si>
  <si>
    <t xml:space="preserve">Austin Energy’s current trajectory under normal market and grid conditions, expected asset retirement dates, and using “high” end of AE load growth projections </t>
  </si>
  <si>
    <t>Extreme grid-wide weather events </t>
  </si>
  <si>
    <t>*Based on scenario defined in ERCOT’s Seasonal Assessment of Resource Adequacy for the ERCOT Region (SARA) incorporating load, generator outage, and wind output adjustments.</t>
  </si>
  <si>
    <t>*Assumes weather conditions 2% worse than those experienced during the summer peak in 2011 and weather conditions during the winter peak using data from 2021.</t>
  </si>
  <si>
    <t>*Summer outages based on maximum historical unplanned outage levels recorded during weekdays from June through September</t>
  </si>
  <si>
    <t>*Winter outages based on estimated planned thermal outages expected during a weather event similar to Winter Storm Uri.</t>
  </si>
  <si>
    <t>*Wind adjustments for summer are based on the minimum hourly wind capacity value for the daily period from hour-ending 13 to 20 during the months of June through September</t>
  </si>
  <si>
    <t xml:space="preserve">*For winter wind adjustments are based on the minimum hourly wind capacity value for the daily period from hour-ending 7 to 10 during the months of December through February, using data from 1980-2021. </t>
  </si>
  <si>
    <t>Local Congestion </t>
  </si>
  <si>
    <t xml:space="preserve">*Implemented in the model by creating a fixed energy import constraint that comprises all the tie lines into/out of the Austin Energy service area, effectively lowering the import capability of the Austin transmission network by 200 MW; this type of situation could occur due a combination of local generation outages and/or transmission outages. </t>
  </si>
  <si>
    <t>New Market Regulations </t>
  </si>
  <si>
    <t>*Considers the impact of potential rulemakings proposed by the legislature and PUCT as they relate to procurement of dispatchable capacity and allocation of the cost to load serving entities </t>
  </si>
  <si>
    <t>*Based on the concept of Effective Load Carrying Capability (ELCC)</t>
  </si>
  <si>
    <t>*Applies a $5000/MWh during the 10 hours in summer and 10 hours in winter when ability to serve load is most at risk.</t>
  </si>
  <si>
    <t>*Expected capacity for generators is computed by multiplying installed capacity by Effective Load Carrying Capability (ELCC)</t>
  </si>
  <si>
    <t>Variables for Sensitivity Analysis</t>
  </si>
  <si>
    <t>Overview of Sensitivity Analysis:</t>
  </si>
  <si>
    <t>AE will test how the short-list of final portfolios perform when the following key variables are changed to amplify stress to the system.</t>
  </si>
  <si>
    <t>VARIABLE</t>
  </si>
  <si>
    <t>DESCRIPTION</t>
  </si>
  <si>
    <t>AE Load (MW)</t>
  </si>
  <si>
    <t>Webber Energy Group load growth projection calculating impact from population growth, home electrification, and EV adoption/charging (See below)</t>
  </si>
  <si>
    <t>Fuel Prices ($/unit)</t>
  </si>
  <si>
    <t>Resource retirements in ERCOT (MW)</t>
  </si>
  <si>
    <t>Measure potential impacts to ERCOT grid and cascading impacts on performance of AE assets with retirements of ERCOT-wide baseload generation (mainly coal-fired) due to new EPA regulations. Many plants that either have not already planned to retire or have a later planned retirement date will retire by end of 2031 due to new EPA Greenhouse Gas Emission Standards.</t>
  </si>
  <si>
    <t>AE LOAD HIGH FORECAST FOR SENSITIVITY ANALYSIS (MW)</t>
  </si>
  <si>
    <t>Year</t>
  </si>
  <si>
    <t>Population Peak Demand</t>
  </si>
  <si>
    <t>Home Electrification (Heat + Cooking) Peak Demand</t>
  </si>
  <si>
    <t>EV Peak Demand (10%)</t>
  </si>
  <si>
    <t>Data Center Peak Demand</t>
  </si>
  <si>
    <t>Total Peak Demand</t>
  </si>
  <si>
    <t xml:space="preserve">                                                    -  </t>
  </si>
  <si>
    <t xml:space="preserve">                                             -  </t>
  </si>
  <si>
    <r>
      <t>Source:</t>
    </r>
    <r>
      <rPr>
        <sz val="11"/>
        <color rgb="FF000000"/>
        <rFont val="Calibri"/>
        <family val="2"/>
        <scheme val="minor"/>
      </rPr>
      <t xml:space="preserve"> Webber Energy Group 2024</t>
    </r>
  </si>
  <si>
    <t>ERCOT NATURAL GAS HIGH PRICE PROJECTIONS FOR SENSITIVITY ANALYSIS ($/MMBTU)</t>
  </si>
  <si>
    <t>Natural Gas - AE</t>
  </si>
  <si>
    <t>NG - Houston</t>
  </si>
  <si>
    <t>NG - North</t>
  </si>
  <si>
    <t>NG - South</t>
  </si>
  <si>
    <t>NG - West</t>
  </si>
  <si>
    <r>
      <t>Source:</t>
    </r>
    <r>
      <rPr>
        <sz val="11"/>
        <color rgb="FF000000"/>
        <rFont val="Calibri"/>
        <family val="2"/>
        <scheme val="minor"/>
      </rPr>
      <t xml:space="preserve"> Austin Energy Internal Data</t>
    </r>
  </si>
  <si>
    <t>** All new MW capacity figures provided in graph represent cumulative additions projected by 2035 above and beyond resources currently in place</t>
  </si>
  <si>
    <t>Initial version</t>
  </si>
  <si>
    <t>Initial version sent to EUC for review/feedback</t>
  </si>
  <si>
    <t>Replace FPP capacity</t>
  </si>
  <si>
    <t>Higher natural gas fuel prices throughout ERCOT</t>
  </si>
  <si>
    <t>Import/Export Capacity</t>
  </si>
  <si>
    <t>Model will stress-test portfolios with different import and export capacity constraints  (due to infrastructure outages, transmission changes, market conditions, etc.) that impact limits on exchange of electricity with ERCOT grid</t>
  </si>
  <si>
    <t>Local Generation/Storage + Safety Margin</t>
  </si>
  <si>
    <t>Local Dispatchable Generation + Safety Margin</t>
  </si>
  <si>
    <t>Aggressive DSM + Local Storage + Maintain Current Renewable Levels</t>
  </si>
  <si>
    <t>Replace FPP in 2028 with Gas</t>
  </si>
  <si>
    <t>Changed name of portfolio to "Local Generation and Storage + Margin"</t>
  </si>
  <si>
    <t>Changed name of portfolio to "Local Dispatchable Generation + Margin"</t>
  </si>
  <si>
    <t>Meet Environmental Goals + Expand DSM</t>
  </si>
  <si>
    <t>Changed name of portfolio to "Meet Environmental Goals + Expand DSM"</t>
  </si>
  <si>
    <t>Replace  with Green (PPA)</t>
  </si>
  <si>
    <t>Changed name of portfolio to "Aggressive DSM + Storage and Maintain Current Renewable Energy Levels"</t>
  </si>
  <si>
    <t>Replace with Green (65)</t>
  </si>
  <si>
    <t>Aggressive DSM + Local Storage and Achieve 65% Renewable Energy</t>
  </si>
  <si>
    <t>Changed name of portfolio to "Aggressive DSM + Storage and Achieve 65% Renewable Energy"</t>
  </si>
  <si>
    <t>Flexible Green</t>
  </si>
  <si>
    <t>Local Dispatchable Hydrogen + Local Storage</t>
  </si>
  <si>
    <t>Changed name of portfolio to "Local Dispatchable Hydrogen + Local Storage"</t>
  </si>
  <si>
    <t>Changed name of portfolio to "Replace FPP in 2028 w/ Gas Resources"</t>
  </si>
  <si>
    <t>All Portfolio tabs</t>
  </si>
  <si>
    <t>EUC Request</t>
  </si>
  <si>
    <t>DNV Study Projection of Economic Achievable - Additional 2035 (MW)</t>
  </si>
  <si>
    <t>DNV Study Projection of Technical Achievable - Additional 2035 (MW)</t>
  </si>
  <si>
    <t>AE Existing Projections - 2035 (MW)</t>
  </si>
  <si>
    <t>AE DSM Existing Commitments</t>
  </si>
  <si>
    <t>Changed name of tab to "AE DSM Existing Projections"</t>
  </si>
  <si>
    <t>AE DSM Existing Projections</t>
  </si>
  <si>
    <t>d27:d31</t>
  </si>
  <si>
    <t>Added "Technical Achievable" data from DNV study to graph</t>
  </si>
  <si>
    <t>AE Existing Projection - Customer-Sited Solar</t>
  </si>
  <si>
    <t>AE Existing Projection - Community Solar</t>
  </si>
  <si>
    <t>b50:b51</t>
  </si>
  <si>
    <t>Changed row labels from "Existing Commitments" to "Existing Projections"</t>
  </si>
  <si>
    <t>Local Gen/Storage + Margin</t>
  </si>
  <si>
    <t>Local Dispatchable + Margin</t>
  </si>
  <si>
    <t>Meet Env Goals + Expand DSM</t>
  </si>
  <si>
    <t>Aggressive DSM + Local Storage and Maintain Current RE Levels</t>
  </si>
  <si>
    <t>Aggressive DSM + Local Storage and Meet 65% RE Goal</t>
  </si>
  <si>
    <t>Hydrogen + Storage</t>
  </si>
  <si>
    <t>Replace FPP in 2028 w/ Gas</t>
  </si>
  <si>
    <t>Portfolios Summary</t>
  </si>
  <si>
    <t>c4:n4</t>
  </si>
  <si>
    <t>Updated names of portfolios</t>
  </si>
  <si>
    <t>Keep Existing Gas + Local Storage</t>
  </si>
  <si>
    <t>Keep Existing Gas + Storage</t>
  </si>
  <si>
    <t>Added as new portfolio</t>
  </si>
  <si>
    <t>EUC - Working Group Recs w/ Modifications</t>
  </si>
  <si>
    <t>Aggressive DR/EE/Local Solar projections beyond "Technical Achievable" from market potential study</t>
  </si>
  <si>
    <t>Optimize mix of 4- and 12-hr batteries to achieve 150 MW by 2027, 400 MW by 2030, and 500 MW by 2035</t>
  </si>
  <si>
    <t>Optimize remote utility scale wind &amp; solar (or other emissions-free renewables) to achieve the following goals (as a % of load): 65% renewable by 2027, 76% renewable by 2030, 100% carbon-free by 2035</t>
  </si>
  <si>
    <t>EUC - Increase Local Storage</t>
  </si>
  <si>
    <t>EUC-Workgroup Recs</t>
  </si>
  <si>
    <t>EUC-Increase Batteries</t>
  </si>
  <si>
    <t>Optimize mix of 4- and 12-hr batteries to achieve 150 MW by 2027, 400 MW by 2030, and 900 MW by 2035</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</si>
</sst>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3">
    <numFmt numFmtId="8" formatCode="&quot;$&quot;#,##0.00_);[Red]\(&quot;$&quot;#,##0.00\)"/>
    <numFmt numFmtId="43" formatCode="_(* #,##0.00_);_(* \(#,##0.00\);_(* &quot;-&quot;??_);_(@_)"/>
    <numFmt numFmtId="164" formatCode="_(* #,##0_);_(* \(#,##0\);_(* &quot;-&quot;??_);_(@_)"/>
  </numFmts>
  <fonts count="19" x14ac:knownFonts="1">
    <font>
      <sz val="11"/>
      <color theme="1"/>
      <name val="Calibri"/>
      <family val="2"/>
      <scheme val="minor"/>
    </font>
    <font>
      <sz val="11"/>
      <color theme="1"/>
      <name val="Calibri"/>
      <family val="2"/>
      <scheme val="minor"/>
    </font>
    <font>
      <b/>
      <sz val="11"/>
      <color theme="0"/>
      <name val="Calibri"/>
      <family val="2"/>
      <scheme val="minor"/>
    </font>
    <font>
      <b/>
      <sz val="11"/>
      <color theme="1"/>
      <name val="Calibri"/>
      <family val="2"/>
      <scheme val="minor"/>
    </font>
    <font>
      <sz val="11"/>
      <color theme="0"/>
      <name val="Calibri"/>
      <family val="2"/>
      <scheme val="minor"/>
    </font>
    <font>
      <sz val="9"/>
      <color indexed="81"/>
      <name val="Tahoma"/>
      <family val="2"/>
    </font>
    <font>
      <b/>
      <sz val="9"/>
      <color indexed="81"/>
      <name val="Tahoma"/>
      <family val="2"/>
    </font>
    <font>
      <sz val="11"/>
      <color rgb="FF000000"/>
      <name val="Calibri"/>
      <family val="2"/>
      <scheme val="minor"/>
    </font>
    <font>
      <b/>
      <sz val="11"/>
      <color rgb="FF000000"/>
      <name val="Calibri"/>
      <family val="2"/>
      <scheme val="minor"/>
    </font>
    <font>
      <sz val="11"/>
      <color rgb="FF000000"/>
      <name val="Aptos Narrow"/>
      <family val="2"/>
    </font>
    <font>
      <vertAlign val="subscript"/>
      <sz val="11"/>
      <color theme="1"/>
      <name val="Calibri"/>
      <family val="2"/>
      <scheme val="minor"/>
    </font>
    <font>
      <b/>
      <sz val="12"/>
      <color rgb="FF000000"/>
      <name val="Calibri"/>
      <family val="2"/>
      <scheme val="minor"/>
    </font>
    <font>
      <sz val="12"/>
      <color rgb="FF000000"/>
      <name val="Calibri"/>
      <family val="2"/>
      <scheme val="minor"/>
    </font>
    <font>
      <sz val="11"/>
      <name val="Calibri"/>
      <family val="2"/>
      <scheme val="minor"/>
    </font>
    <font>
      <b/>
      <sz val="12"/>
      <color rgb="FF000000"/>
      <name val="Aptos Narrow"/>
      <family val="2"/>
    </font>
    <font>
      <b/>
      <sz val="11"/>
      <color rgb="FF000000"/>
      <name val="Aptos Narrow"/>
      <family val="2"/>
    </font>
    <font>
      <sz val="11"/>
      <color rgb="FF000000"/>
      <name val="Calibri"/>
      <family val="2"/>
    </font>
    <font>
      <sz val="11"/>
      <color rgb="FF000000"/>
      <name val="Calibri"/>
      <family val="2"/>
    </font>
    <font>
      <sz val="11"/>
      <color rgb="FFFF0000"/>
      <name val="Calibri"/>
      <family val="2"/>
    </font>
  </fonts>
  <fills count="10">
    <fill>
      <patternFill patternType="none"/>
    </fill>
    <fill>
      <patternFill patternType="gray125"/>
    </fill>
    <fill>
      <patternFill patternType="solid">
        <fgColor theme="3" tint="0.79998168889431442"/>
        <bgColor indexed="64"/>
      </patternFill>
    </fill>
    <fill>
      <patternFill patternType="solid">
        <fgColor theme="4" tint="-0.249977111117893"/>
        <bgColor indexed="64"/>
      </patternFill>
    </fill>
    <fill>
      <patternFill patternType="solid">
        <fgColor theme="7" tint="0.79998168889431442"/>
        <bgColor indexed="64"/>
      </patternFill>
    </fill>
    <fill>
      <patternFill patternType="solid">
        <fgColor rgb="FFFFFFFF"/>
        <bgColor rgb="FF000000"/>
      </patternFill>
    </fill>
    <fill>
      <patternFill patternType="solid">
        <fgColor rgb="FFF2F2F2"/>
        <bgColor rgb="FF000000"/>
      </patternFill>
    </fill>
    <fill>
      <patternFill patternType="solid">
        <fgColor rgb="FFD9D9D9"/>
        <bgColor rgb="FF000000"/>
      </patternFill>
    </fill>
    <fill>
      <patternFill patternType="solid">
        <fgColor theme="0"/>
        <bgColor indexed="64"/>
      </patternFill>
    </fill>
    <fill>
      <patternFill patternType="solid">
        <fgColor rgb="FFFFF2CC"/>
        <bgColor rgb="FF000000"/>
      </patternFill>
    </fill>
  </fills>
  <borders count="14">
    <border>
      <left/>
      <right/>
      <top/>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rgb="FF000000"/>
      </left>
      <right style="thin">
        <color rgb="FF000000"/>
      </right>
      <top style="thin">
        <color rgb="FF000000"/>
      </top>
      <bottom/>
      <diagonal/>
    </border>
    <border>
      <left style="thin">
        <color rgb="FF000000"/>
      </left>
      <right/>
      <top style="thin">
        <color rgb="FF000000"/>
      </top>
      <bottom style="thin">
        <color rgb="FF000000"/>
      </bottom>
      <diagonal/>
    </border>
    <border>
      <left style="thin">
        <color indexed="64"/>
      </left>
      <right style="thin">
        <color indexed="64"/>
      </right>
      <top style="thin">
        <color indexed="64"/>
      </top>
      <bottom style="double">
        <color indexed="64"/>
      </bottom>
      <diagonal/>
    </border>
    <border>
      <left style="thin">
        <color indexed="64"/>
      </left>
      <right style="thin">
        <color indexed="64"/>
      </right>
      <top/>
      <bottom style="thin">
        <color indexed="64"/>
      </bottom>
      <diagonal/>
    </border>
    <border>
      <left style="thin">
        <color rgb="FF000000"/>
      </left>
      <right/>
      <top style="thin">
        <color rgb="FF000000"/>
      </top>
      <bottom style="double">
        <color indexed="64"/>
      </bottom>
      <diagonal/>
    </border>
    <border>
      <left style="thin">
        <color rgb="FF000000"/>
      </left>
      <right style="thin">
        <color rgb="FF000000"/>
      </right>
      <top style="thin">
        <color rgb="FF000000"/>
      </top>
      <bottom style="thin">
        <color rgb="FF000000"/>
      </bottom>
      <diagonal/>
    </border>
    <border>
      <left style="thin">
        <color indexed="64"/>
      </left>
      <right style="thin">
        <color indexed="64"/>
      </right>
      <top/>
      <bottom/>
      <diagonal/>
    </border>
    <border>
      <left/>
      <right style="thin">
        <color rgb="FF000000"/>
      </right>
      <top style="thin">
        <color rgb="FF000000"/>
      </top>
      <bottom style="thin">
        <color rgb="FF000000"/>
      </bottom>
      <diagonal/>
    </border>
    <border>
      <left style="thin">
        <color rgb="FF000000"/>
      </left>
      <right style="thin">
        <color rgb="FF000000"/>
      </right>
      <top/>
      <bottom style="thin">
        <color rgb="FF000000"/>
      </bottom>
      <diagonal/>
    </border>
    <border>
      <left/>
      <right style="thin">
        <color rgb="FF000000"/>
      </right>
      <top/>
      <bottom style="thin">
        <color rgb="FF000000"/>
      </bottom>
      <diagonal/>
    </border>
  </borders>
  <cellStyleXfs count="2">
    <xf numFmtId="0" fontId="0" fillId="0" borderId="0"/>
    <xf numFmtId="43" fontId="1" fillId="0" borderId="0" applyFont="0" applyFill="0" applyBorder="0" applyAlignment="0" applyProtection="0"/>
  </cellStyleXfs>
  <cellXfs count="81">
    <xf numFmtId="0" fontId="0" fillId="0" borderId="0" xfId="0"/>
    <xf numFmtId="0" fontId="3" fillId="0" borderId="0" xfId="0" applyFont="1"/>
    <xf numFmtId="0" fontId="3" fillId="2" borderId="1" xfId="0" applyFont="1" applyFill="1" applyBorder="1" applyAlignment="1">
      <alignment horizontal="center"/>
    </xf>
    <xf numFmtId="0" fontId="3" fillId="2" borderId="2" xfId="0" applyFont="1" applyFill="1" applyBorder="1" applyAlignment="1">
      <alignment horizontal="center"/>
    </xf>
    <xf numFmtId="0" fontId="2" fillId="3" borderId="0" xfId="0" applyFont="1" applyFill="1" applyAlignment="1">
      <alignment horizontal="left"/>
    </xf>
    <xf numFmtId="0" fontId="4" fillId="3" borderId="2" xfId="0" applyFont="1" applyFill="1" applyBorder="1"/>
    <xf numFmtId="0" fontId="0" fillId="0" borderId="2" xfId="0" applyBorder="1" applyAlignment="1">
      <alignment horizontal="left"/>
    </xf>
    <xf numFmtId="164" fontId="0" fillId="0" borderId="2" xfId="1" applyNumberFormat="1" applyFont="1" applyBorder="1"/>
    <xf numFmtId="0" fontId="0" fillId="0" borderId="3" xfId="0" applyBorder="1" applyAlignment="1">
      <alignment horizontal="left"/>
    </xf>
    <xf numFmtId="0" fontId="0" fillId="0" borderId="4" xfId="0" applyBorder="1" applyAlignment="1">
      <alignment horizontal="left"/>
    </xf>
    <xf numFmtId="164" fontId="0" fillId="0" borderId="3" xfId="1" applyNumberFormat="1" applyFont="1" applyBorder="1"/>
    <xf numFmtId="164" fontId="0" fillId="0" borderId="0" xfId="1" applyNumberFormat="1" applyFont="1" applyBorder="1"/>
    <xf numFmtId="0" fontId="0" fillId="4" borderId="2" xfId="0" applyFill="1" applyBorder="1" applyAlignment="1">
      <alignment horizontal="left"/>
    </xf>
    <xf numFmtId="0" fontId="7" fillId="0" borderId="5" xfId="0" applyFont="1" applyBorder="1"/>
    <xf numFmtId="164" fontId="0" fillId="0" borderId="2" xfId="1" applyNumberFormat="1" applyFont="1" applyFill="1" applyBorder="1"/>
    <xf numFmtId="0" fontId="7" fillId="0" borderId="2" xfId="0" applyFont="1" applyBorder="1"/>
    <xf numFmtId="0" fontId="8" fillId="0" borderId="7" xfId="0" applyFont="1" applyBorder="1"/>
    <xf numFmtId="164" fontId="3" fillId="0" borderId="7" xfId="1" applyNumberFormat="1" applyFont="1" applyBorder="1"/>
    <xf numFmtId="0" fontId="7" fillId="0" borderId="8" xfId="0" applyFont="1" applyBorder="1"/>
    <xf numFmtId="164" fontId="0" fillId="0" borderId="6" xfId="1" applyNumberFormat="1" applyFont="1" applyBorder="1"/>
    <xf numFmtId="0" fontId="8" fillId="0" borderId="0" xfId="0" applyFont="1" applyBorder="1"/>
    <xf numFmtId="164" fontId="3" fillId="0" borderId="0" xfId="1" applyNumberFormat="1" applyFont="1" applyBorder="1"/>
    <xf numFmtId="0" fontId="8" fillId="0" borderId="0" xfId="0" applyFont="1" applyFill="1" applyBorder="1"/>
    <xf numFmtId="0" fontId="0" fillId="0" borderId="0" xfId="0" applyAlignment="1">
      <alignment wrapText="1"/>
    </xf>
    <xf numFmtId="0" fontId="8" fillId="0" borderId="9" xfId="0" applyFont="1" applyBorder="1"/>
    <xf numFmtId="0" fontId="9" fillId="0" borderId="9" xfId="0" applyFont="1" applyBorder="1"/>
    <xf numFmtId="0" fontId="9" fillId="0" borderId="9" xfId="0" applyFont="1" applyBorder="1" applyAlignment="1">
      <alignment wrapText="1"/>
    </xf>
    <xf numFmtId="14" fontId="9" fillId="0" borderId="9" xfId="0" applyNumberFormat="1" applyFont="1" applyBorder="1"/>
    <xf numFmtId="0" fontId="7" fillId="0" borderId="0" xfId="0" applyFont="1" applyBorder="1"/>
    <xf numFmtId="0" fontId="0" fillId="0" borderId="2" xfId="0" applyBorder="1"/>
    <xf numFmtId="0" fontId="3" fillId="0" borderId="2" xfId="0" applyFont="1" applyBorder="1"/>
    <xf numFmtId="0" fontId="8" fillId="0" borderId="0" xfId="0" applyFont="1"/>
    <xf numFmtId="0" fontId="7" fillId="0" borderId="0" xfId="0" applyFont="1"/>
    <xf numFmtId="0" fontId="11" fillId="0" borderId="2" xfId="0" applyFont="1" applyBorder="1" applyAlignment="1">
      <alignment horizontal="left" vertical="center" wrapText="1"/>
    </xf>
    <xf numFmtId="0" fontId="12" fillId="0" borderId="2" xfId="0" applyFont="1" applyBorder="1" applyAlignment="1">
      <alignment horizontal="left" vertical="center" wrapText="1"/>
    </xf>
    <xf numFmtId="0" fontId="13" fillId="0" borderId="2" xfId="0" applyFont="1" applyBorder="1" applyAlignment="1">
      <alignment horizontal="justify" vertical="center" wrapText="1"/>
    </xf>
    <xf numFmtId="0" fontId="7" fillId="0" borderId="2" xfId="0" applyFont="1" applyBorder="1" applyAlignment="1">
      <alignment horizontal="justify" vertical="center" wrapText="1"/>
    </xf>
    <xf numFmtId="0" fontId="14" fillId="6" borderId="2" xfId="0" applyFont="1" applyFill="1" applyBorder="1" applyAlignment="1">
      <alignment horizontal="center" wrapText="1"/>
    </xf>
    <xf numFmtId="0" fontId="14" fillId="6" borderId="2" xfId="0" applyFont="1" applyFill="1" applyBorder="1" applyAlignment="1">
      <alignment horizontal="center" vertical="center" wrapText="1"/>
    </xf>
    <xf numFmtId="0" fontId="0" fillId="0" borderId="2" xfId="0" applyBorder="1" applyAlignment="1">
      <alignment wrapText="1"/>
    </xf>
    <xf numFmtId="0" fontId="8" fillId="0" borderId="2" xfId="0" applyFont="1" applyBorder="1"/>
    <xf numFmtId="0" fontId="7" fillId="0" borderId="0" xfId="0" applyFont="1" applyAlignment="1">
      <alignment horizontal="center"/>
    </xf>
    <xf numFmtId="0" fontId="8" fillId="0" borderId="2" xfId="0" applyFont="1" applyBorder="1" applyAlignment="1">
      <alignment horizontal="center" wrapText="1"/>
    </xf>
    <xf numFmtId="0" fontId="13" fillId="0" borderId="2" xfId="0" applyFont="1" applyBorder="1" applyAlignment="1">
      <alignment horizontal="center"/>
    </xf>
    <xf numFmtId="8" fontId="7" fillId="0" borderId="2" xfId="0" applyNumberFormat="1" applyFont="1" applyBorder="1" applyAlignment="1">
      <alignment horizontal="center"/>
    </xf>
    <xf numFmtId="0" fontId="14" fillId="7" borderId="2" xfId="0" applyFont="1" applyFill="1" applyBorder="1" applyAlignment="1">
      <alignment horizontal="center" vertical="center" wrapText="1"/>
    </xf>
    <xf numFmtId="0" fontId="15" fillId="0" borderId="2" xfId="0" applyFont="1" applyBorder="1"/>
    <xf numFmtId="3" fontId="9" fillId="0" borderId="2" xfId="0" applyNumberFormat="1" applyFont="1" applyBorder="1"/>
    <xf numFmtId="0" fontId="9" fillId="0" borderId="2" xfId="0" applyFont="1" applyBorder="1"/>
    <xf numFmtId="164" fontId="0" fillId="8" borderId="2" xfId="1" applyNumberFormat="1" applyFont="1" applyFill="1" applyBorder="1"/>
    <xf numFmtId="0" fontId="16" fillId="9" borderId="2" xfId="0" applyFont="1" applyFill="1" applyBorder="1" applyAlignment="1"/>
    <xf numFmtId="9" fontId="0" fillId="0" borderId="0" xfId="0" applyNumberFormat="1"/>
    <xf numFmtId="164" fontId="16" fillId="0" borderId="1" xfId="0" applyNumberFormat="1" applyFont="1" applyFill="1" applyBorder="1" applyAlignment="1"/>
    <xf numFmtId="0" fontId="12" fillId="0" borderId="3" xfId="0" applyFont="1" applyBorder="1" applyAlignment="1">
      <alignment horizontal="left" vertical="center" wrapText="1"/>
    </xf>
    <xf numFmtId="0" fontId="12" fillId="0" borderId="10" xfId="0" applyFont="1" applyBorder="1" applyAlignment="1">
      <alignment horizontal="left" vertical="center" wrapText="1"/>
    </xf>
    <xf numFmtId="0" fontId="12" fillId="0" borderId="7" xfId="0" applyFont="1" applyBorder="1" applyAlignment="1">
      <alignment horizontal="left" vertical="center" wrapText="1"/>
    </xf>
    <xf numFmtId="0" fontId="3" fillId="2" borderId="1" xfId="0" applyFont="1" applyFill="1" applyBorder="1" applyAlignment="1">
      <alignment horizontal="center" wrapText="1"/>
    </xf>
    <xf numFmtId="0" fontId="3" fillId="2" borderId="2" xfId="0" applyFont="1" applyFill="1" applyBorder="1" applyAlignment="1">
      <alignment horizontal="center" wrapText="1"/>
    </xf>
    <xf numFmtId="0" fontId="3" fillId="0" borderId="0" xfId="0" applyFont="1" applyAlignment="1">
      <alignment horizontal="right" vertical="center"/>
    </xf>
    <xf numFmtId="0" fontId="3" fillId="2" borderId="9" xfId="0" applyFont="1" applyFill="1" applyBorder="1" applyAlignment="1">
      <alignment horizontal="center" wrapText="1"/>
    </xf>
    <xf numFmtId="0" fontId="4" fillId="3" borderId="7" xfId="0" applyFont="1" applyFill="1" applyBorder="1"/>
    <xf numFmtId="164" fontId="0" fillId="0" borderId="2" xfId="0" applyNumberFormat="1" applyBorder="1"/>
    <xf numFmtId="0" fontId="9" fillId="0" borderId="4" xfId="0" applyFont="1" applyBorder="1"/>
    <xf numFmtId="0" fontId="9" fillId="0" borderId="4" xfId="0" applyFont="1" applyBorder="1" applyAlignment="1">
      <alignment wrapText="1"/>
    </xf>
    <xf numFmtId="14" fontId="9" fillId="0" borderId="4" xfId="0" applyNumberFormat="1" applyFont="1" applyBorder="1"/>
    <xf numFmtId="0" fontId="9" fillId="5" borderId="2" xfId="0" applyFont="1" applyFill="1" applyBorder="1" applyAlignment="1">
      <alignment wrapText="1"/>
    </xf>
    <xf numFmtId="14" fontId="9" fillId="0" borderId="2" xfId="0" applyNumberFormat="1" applyFont="1" applyBorder="1"/>
    <xf numFmtId="0" fontId="9" fillId="0" borderId="2" xfId="0" applyFont="1" applyBorder="1" applyAlignment="1">
      <alignment wrapText="1"/>
    </xf>
    <xf numFmtId="164" fontId="16" fillId="0" borderId="0" xfId="0" applyNumberFormat="1" applyFont="1" applyFill="1" applyBorder="1" applyAlignment="1"/>
    <xf numFmtId="0" fontId="9" fillId="0" borderId="3" xfId="0" applyFont="1" applyBorder="1"/>
    <xf numFmtId="0" fontId="9" fillId="0" borderId="3" xfId="0" applyFont="1" applyBorder="1" applyAlignment="1">
      <alignment wrapText="1"/>
    </xf>
    <xf numFmtId="0" fontId="7" fillId="0" borderId="0" xfId="0" applyFont="1" applyAlignment="1">
      <alignment wrapText="1"/>
    </xf>
    <xf numFmtId="164" fontId="17" fillId="0" borderId="11" xfId="1" applyNumberFormat="1" applyFont="1" applyBorder="1"/>
    <xf numFmtId="164" fontId="17" fillId="0" borderId="9" xfId="1" applyNumberFormat="1" applyFont="1" applyBorder="1"/>
    <xf numFmtId="164" fontId="17" fillId="0" borderId="12" xfId="1" applyNumberFormat="1" applyFont="1" applyBorder="1"/>
    <xf numFmtId="164" fontId="17" fillId="0" borderId="13" xfId="1" applyNumberFormat="1" applyFont="1" applyBorder="1"/>
    <xf numFmtId="164" fontId="18" fillId="0" borderId="11" xfId="1" applyNumberFormat="1" applyFont="1" applyBorder="1"/>
    <xf numFmtId="0" fontId="13" fillId="0" borderId="0" xfId="0" applyFont="1" applyAlignment="1">
      <alignment wrapText="1"/>
    </xf>
    <xf numFmtId="0" fontId="12" fillId="0" borderId="3" xfId="0" applyFont="1" applyBorder="1" applyAlignment="1">
      <alignment horizontal="left" vertical="center" wrapText="1"/>
    </xf>
    <xf numFmtId="0" fontId="12" fillId="0" borderId="10" xfId="0" applyFont="1" applyBorder="1" applyAlignment="1">
      <alignment horizontal="left" vertical="center" wrapText="1"/>
    </xf>
    <xf numFmtId="0" fontId="12" fillId="0" borderId="7" xfId="0" applyFont="1" applyBorder="1" applyAlignment="1">
      <alignment horizontal="left" vertical="center" wrapText="1"/>
    </xf>
  </cellXfs>
  <cellStyles count="2">
    <cellStyle name="Comma" xfId="1" builtinId="3"/>
    <cellStyle name="Normal" xfId="0" builtinId="0"/>
  </cellStyles>
  <dxfs count="0"/>
  <tableStyles count="0" defaultTableStyle="TableStyleMedium2" defaultPivotStyle="PivotStyleLight16"/>
  <colors>
    <mruColors>
      <color rgb="FFFFFFBF"/>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worksheet" Target="worksheets/sheet18.xml"/><Relationship Id="rId26" Type="http://schemas.openxmlformats.org/officeDocument/2006/relationships/customXml" Target="../customXml/item2.xml"/><Relationship Id="rId3" Type="http://schemas.openxmlformats.org/officeDocument/2006/relationships/worksheet" Target="worksheets/sheet3.xml"/><Relationship Id="rId21" Type="http://schemas.openxmlformats.org/officeDocument/2006/relationships/styles" Target="styles.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worksheet" Target="worksheets/sheet17.xml"/><Relationship Id="rId25" Type="http://schemas.openxmlformats.org/officeDocument/2006/relationships/customXml" Target="../customXml/item1.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theme" Target="theme/theme1.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24" Type="http://schemas.openxmlformats.org/officeDocument/2006/relationships/calcChain" Target="calcChain.xml"/><Relationship Id="rId5" Type="http://schemas.openxmlformats.org/officeDocument/2006/relationships/worksheet" Target="worksheets/sheet5.xml"/><Relationship Id="rId15" Type="http://schemas.openxmlformats.org/officeDocument/2006/relationships/worksheet" Target="worksheets/sheet15.xml"/><Relationship Id="rId23" Type="http://schemas.microsoft.com/office/2017/10/relationships/person" Target="persons/person.xml"/><Relationship Id="rId10" Type="http://schemas.openxmlformats.org/officeDocument/2006/relationships/worksheet" Target="worksheets/sheet10.xml"/><Relationship Id="rId19" Type="http://schemas.openxmlformats.org/officeDocument/2006/relationships/worksheet" Target="worksheets/sheet19.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sharedStrings" Target="sharedStrings.xml"/><Relationship Id="rId27" Type="http://schemas.openxmlformats.org/officeDocument/2006/relationships/customXml" Target="../customXml/item3.xml"/></Relationships>
</file>

<file path=xl/charts/_rels/chart1.xml.rels><?xml version="1.0" encoding="UTF-8" standalone="yes"?>
<Relationships xmlns="http://schemas.openxmlformats.org/package/2006/relationships"><Relationship Id="rId2" Type="http://schemas.microsoft.com/office/2011/relationships/chartColorStyle" Target="colors1.xml"/><Relationship Id="rId1" Type="http://schemas.microsoft.com/office/2011/relationships/chartStyle" Target="style1.xml"/></Relationships>
</file>

<file path=xl/charts/chart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r>
              <a:rPr lang="en-US"/>
              <a:t>AE</a:t>
            </a:r>
            <a:r>
              <a:rPr lang="en-US" baseline="0"/>
              <a:t> Demand-Side Management 2035 Existing Projections vs. </a:t>
            </a:r>
            <a:br>
              <a:rPr lang="en-US" baseline="0"/>
            </a:br>
            <a:r>
              <a:rPr lang="en-US" baseline="0"/>
              <a:t>Market Penetration Study Projections</a:t>
            </a:r>
            <a:endParaRPr lang="en-US"/>
          </a:p>
        </c:rich>
      </c:tx>
      <c:overlay val="0"/>
      <c:spPr>
        <a:noFill/>
        <a:ln>
          <a:noFill/>
        </a:ln>
        <a:effectLst/>
      </c:spPr>
      <c:txPr>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endParaRPr lang="en-US"/>
        </a:p>
      </c:txPr>
    </c:title>
    <c:autoTitleDeleted val="0"/>
    <c:plotArea>
      <c:layout/>
      <c:barChart>
        <c:barDir val="col"/>
        <c:grouping val="stacked"/>
        <c:varyColors val="0"/>
        <c:ser>
          <c:idx val="0"/>
          <c:order val="0"/>
          <c:tx>
            <c:strRef>
              <c:f>'AE DSM Existing Projections'!$B$27</c:f>
              <c:strCache>
                <c:ptCount val="1"/>
                <c:pt idx="0">
                  <c:v>AE Existing Projections - 2035 (MW)</c:v>
                </c:pt>
              </c:strCache>
            </c:strRef>
          </c:tx>
          <c:spPr>
            <a:solidFill>
              <a:schemeClr val="accent2"/>
            </a:solidFill>
            <a:ln>
              <a:noFill/>
            </a:ln>
            <a:effectLst/>
          </c:spPr>
          <c:invertIfNegative val="0"/>
          <c:dLbls>
            <c:dLbl>
              <c:idx val="0"/>
              <c:layout>
                <c:manualLayout>
                  <c:x val="0"/>
                  <c:y val="-4.8107516325686053E-4"/>
                </c:manualLayout>
              </c:layout>
              <c:dLblPos val="ctr"/>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4-BA4F-482E-9583-A0124750CBB2}"/>
                </c:ext>
              </c:extLst>
            </c:dLbl>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bg1"/>
                    </a:solidFill>
                    <a:latin typeface="+mn-lt"/>
                    <a:ea typeface="+mn-ea"/>
                    <a:cs typeface="+mn-cs"/>
                  </a:defRPr>
                </a:pPr>
                <a:endParaRPr lang="en-US"/>
              </a:p>
            </c:txPr>
            <c:dLblPos val="inBase"/>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'AE DSM Existing Projections'!$A$28:$A$31</c:f>
              <c:strCache>
                <c:ptCount val="4"/>
                <c:pt idx="0">
                  <c:v>Demand Response</c:v>
                </c:pt>
                <c:pt idx="1">
                  <c:v>Local Solar</c:v>
                </c:pt>
                <c:pt idx="2">
                  <c:v>Energy Efficiency</c:v>
                </c:pt>
                <c:pt idx="3">
                  <c:v>TOTAL</c:v>
                </c:pt>
              </c:strCache>
            </c:strRef>
          </c:cat>
          <c:val>
            <c:numRef>
              <c:f>'AE DSM Existing Projections'!$B$28:$B$31</c:f>
              <c:numCache>
                <c:formatCode>General</c:formatCode>
                <c:ptCount val="4"/>
                <c:pt idx="0">
                  <c:v>120</c:v>
                </c:pt>
                <c:pt idx="1">
                  <c:v>332</c:v>
                </c:pt>
                <c:pt idx="2">
                  <c:v>360</c:v>
                </c:pt>
                <c:pt idx="3">
                  <c:v>812</c:v>
                </c:pt>
              </c:numCache>
            </c:numRef>
          </c:val>
          <c:extLst>
            <c:ext xmlns:c16="http://schemas.microsoft.com/office/drawing/2014/chart" uri="{C3380CC4-5D6E-409C-BE32-E72D297353CC}">
              <c16:uniqueId val="{00000000-BA4F-482E-9583-A0124750CBB2}"/>
            </c:ext>
          </c:extLst>
        </c:ser>
        <c:ser>
          <c:idx val="1"/>
          <c:order val="1"/>
          <c:tx>
            <c:strRef>
              <c:f>'AE DSM Existing Projections'!$C$27</c:f>
              <c:strCache>
                <c:ptCount val="1"/>
                <c:pt idx="0">
                  <c:v>DNV Study Projection of Economic Achievable - Additional 2035 (MW)</c:v>
                </c:pt>
              </c:strCache>
            </c:strRef>
          </c:tx>
          <c:spPr>
            <a:solidFill>
              <a:schemeClr val="accent4"/>
            </a:solidFill>
            <a:ln>
              <a:noFill/>
            </a:ln>
            <a:effectLst/>
          </c:spPr>
          <c:invertIfNegative val="0"/>
          <c:dLbls>
            <c:dLbl>
              <c:idx val="1"/>
              <c:layout>
                <c:manualLayout>
                  <c:x val="0"/>
                  <c:y val="1.2375307090387727E-3"/>
                </c:manualLayout>
              </c:layout>
              <c:dLblPos val="ctr"/>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1-BA4F-482E-9583-A0124750CBB2}"/>
                </c:ext>
              </c:extLst>
            </c:dLbl>
            <c:dLbl>
              <c:idx val="2"/>
              <c:delete val="1"/>
              <c:extLst>
                <c:ext xmlns:c15="http://schemas.microsoft.com/office/drawing/2012/chart" uri="{CE6537A1-D6FC-4f65-9D91-7224C49458BB}"/>
                <c:ext xmlns:c16="http://schemas.microsoft.com/office/drawing/2014/chart" uri="{C3380CC4-5D6E-409C-BE32-E72D297353CC}">
                  <c16:uniqueId val="{00000002-BA4F-482E-9583-A0124750CBB2}"/>
                </c:ext>
              </c:extLst>
            </c:dLbl>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dLblPos val="inBase"/>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'AE DSM Existing Projections'!$A$28:$A$31</c:f>
              <c:strCache>
                <c:ptCount val="4"/>
                <c:pt idx="0">
                  <c:v>Demand Response</c:v>
                </c:pt>
                <c:pt idx="1">
                  <c:v>Local Solar</c:v>
                </c:pt>
                <c:pt idx="2">
                  <c:v>Energy Efficiency</c:v>
                </c:pt>
                <c:pt idx="3">
                  <c:v>TOTAL</c:v>
                </c:pt>
              </c:strCache>
            </c:strRef>
          </c:cat>
          <c:val>
            <c:numRef>
              <c:f>'AE DSM Existing Projections'!$C$28:$C$31</c:f>
              <c:numCache>
                <c:formatCode>General</c:formatCode>
                <c:ptCount val="4"/>
                <c:pt idx="0">
                  <c:v>149</c:v>
                </c:pt>
                <c:pt idx="1">
                  <c:v>99</c:v>
                </c:pt>
                <c:pt idx="2">
                  <c:v>0</c:v>
                </c:pt>
                <c:pt idx="3">
                  <c:v>248</c:v>
                </c:pt>
              </c:numCache>
            </c:numRef>
          </c:val>
          <c:extLst>
            <c:ext xmlns:c16="http://schemas.microsoft.com/office/drawing/2014/chart" uri="{C3380CC4-5D6E-409C-BE32-E72D297353CC}">
              <c16:uniqueId val="{00000003-BA4F-482E-9583-A0124750CBB2}"/>
            </c:ext>
          </c:extLst>
        </c:ser>
        <c:ser>
          <c:idx val="2"/>
          <c:order val="2"/>
          <c:tx>
            <c:strRef>
              <c:f>'AE DSM Existing Projections'!$D$27</c:f>
              <c:strCache>
                <c:ptCount val="1"/>
                <c:pt idx="0">
                  <c:v>DNV Study Projection of Technical Achievable - Additional 2035 (MW)</c:v>
                </c:pt>
              </c:strCache>
            </c:strRef>
          </c:tx>
          <c:spPr>
            <a:solidFill>
              <a:schemeClr val="accent3"/>
            </a:solidFill>
            <a:ln>
              <a:noFill/>
            </a:ln>
            <a:effectLst/>
          </c:spPr>
          <c:invertIfNegative val="0"/>
          <c:dLbls>
            <c:dLbl>
              <c:idx val="3"/>
              <c:layout>
                <c:manualLayout>
                  <c:x val="-2.1095285491605942E-16"/>
                  <c:y val="1.2812370294616919E-3"/>
                </c:manualLayout>
              </c:layout>
              <c:dLblPos val="ctr"/>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1-B584-4D66-8C68-1A070FA33B81}"/>
                </c:ext>
              </c:extLst>
            </c:dLbl>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dLblPos val="inBase"/>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'AE DSM Existing Projections'!$A$28:$A$31</c:f>
              <c:strCache>
                <c:ptCount val="4"/>
                <c:pt idx="0">
                  <c:v>Demand Response</c:v>
                </c:pt>
                <c:pt idx="1">
                  <c:v>Local Solar</c:v>
                </c:pt>
                <c:pt idx="2">
                  <c:v>Energy Efficiency</c:v>
                </c:pt>
                <c:pt idx="3">
                  <c:v>TOTAL</c:v>
                </c:pt>
              </c:strCache>
            </c:strRef>
          </c:cat>
          <c:val>
            <c:numRef>
              <c:f>'AE DSM Existing Projections'!$D$28:$D$31</c:f>
              <c:numCache>
                <c:formatCode>_(* #,##0_);_(* \(#,##0\);_(* "-"??_);_(@_)</c:formatCode>
                <c:ptCount val="4"/>
                <c:pt idx="0">
                  <c:v>55.117691268127373</c:v>
                </c:pt>
                <c:pt idx="1">
                  <c:v>49.837702173161631</c:v>
                </c:pt>
                <c:pt idx="3">
                  <c:v>104.955393441289</c:v>
                </c:pt>
              </c:numCache>
            </c:numRef>
          </c:val>
          <c:extLst>
            <c:ext xmlns:c16="http://schemas.microsoft.com/office/drawing/2014/chart" uri="{C3380CC4-5D6E-409C-BE32-E72D297353CC}">
              <c16:uniqueId val="{00000000-B584-4D66-8C68-1A070FA33B81}"/>
            </c:ext>
          </c:extLst>
        </c:ser>
        <c:dLbls>
          <c:dLblPos val="inBase"/>
          <c:showLegendKey val="0"/>
          <c:showVal val="1"/>
          <c:showCatName val="0"/>
          <c:showSerName val="0"/>
          <c:showPercent val="0"/>
          <c:showBubbleSize val="0"/>
        </c:dLbls>
        <c:gapWidth val="150"/>
        <c:overlap val="100"/>
        <c:axId val="491658159"/>
        <c:axId val="491653359"/>
      </c:barChart>
      <c:catAx>
        <c:axId val="491658159"/>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491653359"/>
        <c:crosses val="autoZero"/>
        <c:auto val="1"/>
        <c:lblAlgn val="ctr"/>
        <c:lblOffset val="100"/>
        <c:noMultiLvlLbl val="0"/>
      </c:catAx>
      <c:valAx>
        <c:axId val="491653359"/>
        <c:scaling>
          <c:orientation val="minMax"/>
        </c:scaling>
        <c:delete val="0"/>
        <c:axPos val="l"/>
        <c:majorGridlines>
          <c:spPr>
            <a:ln w="9525" cap="flat" cmpd="sng" algn="ctr">
              <a:solidFill>
                <a:schemeClr val="tx1">
                  <a:lumMod val="15000"/>
                  <a:lumOff val="85000"/>
                </a:schemeClr>
              </a:solidFill>
              <a:round/>
            </a:ln>
            <a:effectLst/>
          </c:spPr>
        </c:majorGridlines>
        <c:title>
          <c:tx>
            <c:rich>
              <a:bodyPr rot="-5400000" spcFirstLastPara="1" vertOverflow="ellipsis" vert="horz" wrap="square" anchor="ctr" anchorCtr="1"/>
              <a:lstStyle/>
              <a:p>
                <a:pPr>
                  <a:defRPr sz="1000" b="0" i="0" u="none" strike="noStrike" kern="1200" baseline="0">
                    <a:solidFill>
                      <a:schemeClr val="tx1">
                        <a:lumMod val="65000"/>
                        <a:lumOff val="35000"/>
                      </a:schemeClr>
                    </a:solidFill>
                    <a:latin typeface="+mn-lt"/>
                    <a:ea typeface="+mn-ea"/>
                    <a:cs typeface="+mn-cs"/>
                  </a:defRPr>
                </a:pPr>
                <a:r>
                  <a:rPr lang="en-US"/>
                  <a:t>MW</a:t>
                </a:r>
              </a:p>
            </c:rich>
          </c:tx>
          <c:overlay val="0"/>
          <c:spPr>
            <a:noFill/>
            <a:ln>
              <a:noFill/>
            </a:ln>
            <a:effectLst/>
          </c:spPr>
          <c:txPr>
            <a:bodyPr rot="-5400000" spcFirstLastPara="1" vertOverflow="ellipsis" vert="horz" wrap="square" anchor="ctr" anchorCtr="1"/>
            <a:lstStyle/>
            <a:p>
              <a:pPr>
                <a:defRPr sz="1000" b="0" i="0" u="none" strike="noStrike" kern="1200" baseline="0">
                  <a:solidFill>
                    <a:schemeClr val="tx1">
                      <a:lumMod val="65000"/>
                      <a:lumOff val="35000"/>
                    </a:schemeClr>
                  </a:solidFill>
                  <a:latin typeface="+mn-lt"/>
                  <a:ea typeface="+mn-ea"/>
                  <a:cs typeface="+mn-cs"/>
                </a:defRPr>
              </a:pPr>
              <a:endParaRPr lang="en-US"/>
            </a:p>
          </c:txPr>
        </c:title>
        <c:numFmt formatCode="General"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491658159"/>
        <c:crosses val="autoZero"/>
        <c:crossBetween val="between"/>
      </c:valAx>
      <c:spPr>
        <a:noFill/>
        <a:ln>
          <a:noFill/>
        </a:ln>
        <a:effectLst/>
      </c:spPr>
    </c:plotArea>
    <c:legend>
      <c:legendPos val="b"/>
      <c:overlay val="0"/>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n-US"/>
    </a:p>
  </c:txPr>
  <c:printSettings>
    <c:headerFooter/>
    <c:pageMargins b="0.75" l="0.7" r="0.7" t="0.75" header="0.3" footer="0.3"/>
    <c:pageSetup/>
  </c:printSettings>
</c:chartSpace>
</file>

<file path=xl/charts/colors1.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style1.xml><?xml version="1.0" encoding="utf-8"?>
<cs:chartStyle xmlns:cs="http://schemas.microsoft.com/office/drawing/2012/chartStyle" xmlns:a="http://schemas.openxmlformats.org/drawingml/2006/main" id="297">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drawings/_rels/drawing2.xml.rels><?xml version="1.0" encoding="UTF-8" standalone="yes"?>
<Relationships xmlns="http://schemas.openxmlformats.org/package/2006/relationships"><Relationship Id="rId1" Type="http://schemas.openxmlformats.org/officeDocument/2006/relationships/chart" Target="../charts/chart1.xml"/></Relationships>
</file>

<file path=xl/drawings/drawing1.xml><?xml version="1.0" encoding="utf-8"?>
<xdr:wsDr xmlns:xdr="http://schemas.openxmlformats.org/drawingml/2006/spreadsheetDrawing" xmlns:a="http://schemas.openxmlformats.org/drawingml/2006/main">
  <xdr:twoCellAnchor>
    <xdr:from>
      <xdr:col>0</xdr:col>
      <xdr:colOff>350520</xdr:colOff>
      <xdr:row>32</xdr:row>
      <xdr:rowOff>91439</xdr:rowOff>
    </xdr:from>
    <xdr:to>
      <xdr:col>19</xdr:col>
      <xdr:colOff>131445</xdr:colOff>
      <xdr:row>46</xdr:row>
      <xdr:rowOff>38100</xdr:rowOff>
    </xdr:to>
    <xdr:sp macro="" textlink="">
      <xdr:nvSpPr>
        <xdr:cNvPr id="2" name="TextBox 1">
          <a:extLst>
            <a:ext uri="{FF2B5EF4-FFF2-40B4-BE49-F238E27FC236}">
              <a16:creationId xmlns:a16="http://schemas.microsoft.com/office/drawing/2014/main" id="{687E06FA-4B8A-9B73-6356-AC2ED908AE1A}"/>
            </a:ext>
          </a:extLst>
        </xdr:cNvPr>
        <xdr:cNvSpPr txBox="1"/>
      </xdr:nvSpPr>
      <xdr:spPr>
        <a:xfrm>
          <a:off x="350520" y="6187439"/>
          <a:ext cx="11125200" cy="2613661"/>
        </a:xfrm>
        <a:prstGeom prst="rect">
          <a:avLst/>
        </a:prstGeom>
        <a:solidFill>
          <a:schemeClr val="l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en-US" sz="1100" b="1" i="0" u="none" strike="noStrike">
              <a:solidFill>
                <a:schemeClr val="dk1"/>
              </a:solidFill>
              <a:effectLst/>
              <a:latin typeface="+mn-lt"/>
              <a:ea typeface="+mn-ea"/>
              <a:cs typeface="+mn-cs"/>
            </a:rPr>
            <a:t>Instructions</a:t>
          </a:r>
        </a:p>
        <a:p>
          <a:endParaRPr lang="en-US" sz="1100" b="0" i="0" u="none" strike="noStrike">
            <a:solidFill>
              <a:schemeClr val="dk1"/>
            </a:solidFill>
            <a:effectLst/>
            <a:latin typeface="+mn-lt"/>
            <a:ea typeface="+mn-ea"/>
            <a:cs typeface="+mn-cs"/>
          </a:endParaRPr>
        </a:p>
        <a:p>
          <a:r>
            <a:rPr lang="en-US" sz="1100" b="0" i="0" u="none" strike="noStrike">
              <a:solidFill>
                <a:schemeClr val="dk1"/>
              </a:solidFill>
              <a:effectLst/>
              <a:latin typeface="+mn-lt"/>
              <a:ea typeface="+mn-ea"/>
              <a:cs typeface="+mn-cs"/>
            </a:rPr>
            <a:t>1)  EUC may utilize the "EUC-1" and "EUC-2" tabs to design its own proposed portfolios that AE will run in the UPLAN model. Please limit to only two portfolios total from EUC.</a:t>
          </a:r>
          <a:r>
            <a:rPr lang="en-US" sz="1100" b="0" i="0" u="none" strike="noStrike" baseline="0">
              <a:solidFill>
                <a:schemeClr val="dk1"/>
              </a:solidFill>
              <a:effectLst/>
              <a:latin typeface="+mn-lt"/>
              <a:ea typeface="+mn-ea"/>
              <a:cs typeface="+mn-cs"/>
            </a:rPr>
            <a:t> </a:t>
          </a:r>
          <a:r>
            <a:rPr lang="en-US" sz="1100" b="0" i="0" u="none" strike="noStrike">
              <a:solidFill>
                <a:schemeClr val="dk1"/>
              </a:solidFill>
              <a:effectLst/>
              <a:latin typeface="+mn-lt"/>
              <a:ea typeface="+mn-ea"/>
              <a:cs typeface="+mn-cs"/>
            </a:rPr>
            <a:t>Please include specifications where indicated as well as MW figures for each new resource by year.</a:t>
          </a:r>
          <a:r>
            <a:rPr lang="en-US"/>
            <a:t> AE is available to provide guidance and work through portfolio design process with</a:t>
          </a:r>
          <a:r>
            <a:rPr lang="en-US" baseline="0"/>
            <a:t> EUC if desired.</a:t>
          </a:r>
        </a:p>
        <a:p>
          <a:endParaRPr lang="en-US" baseline="0"/>
        </a:p>
        <a:p>
          <a:r>
            <a:rPr lang="en-US" baseline="0"/>
            <a:t>2)  When designing EUC portfolios, please note that 1,100-1,200 MW of local generation by 2035 will help to avoid issues related to load zone price separation and reliability risk (based on current load forecast). Portfolios with local generation significanlty less than this range will likely result in comparatively high costs and low reliability output metrics due to the risks cited above. </a:t>
          </a:r>
          <a:endParaRPr lang="en-US"/>
        </a:p>
        <a:p>
          <a:endParaRPr lang="en-US" sz="1100" b="0" i="0" u="none" strike="noStrike">
            <a:solidFill>
              <a:schemeClr val="dk1"/>
            </a:solidFill>
            <a:effectLst/>
            <a:latin typeface="+mn-lt"/>
            <a:ea typeface="+mn-ea"/>
            <a:cs typeface="+mn-cs"/>
          </a:endParaRPr>
        </a:p>
        <a:p>
          <a:r>
            <a:rPr lang="en-US" sz="1100" b="0" i="0" u="none" strike="noStrike">
              <a:solidFill>
                <a:schemeClr val="dk1"/>
              </a:solidFill>
              <a:effectLst/>
              <a:latin typeface="+mn-lt"/>
              <a:ea typeface="+mn-ea"/>
              <a:cs typeface="+mn-cs"/>
            </a:rPr>
            <a:t>3)  As mentioned above, please add MW figures in each row for each new resource technology type as cumulative new resources in operation. As an example: if 50 MW is to be added in 2025 and 150 MW is to be added in 2026, the MW figure for the 2025 cell should be 50 and the 2026 cell should be 200.</a:t>
          </a:r>
          <a:r>
            <a:rPr lang="en-US"/>
            <a:t> </a:t>
          </a:r>
        </a:p>
        <a:p>
          <a:endParaRPr lang="en-US" sz="1100" b="0" i="0" u="none" strike="noStrike">
            <a:solidFill>
              <a:schemeClr val="dk1"/>
            </a:solidFill>
            <a:effectLst/>
            <a:latin typeface="+mn-lt"/>
            <a:ea typeface="+mn-ea"/>
            <a:cs typeface="+mn-cs"/>
          </a:endParaRPr>
        </a:p>
        <a:p>
          <a:r>
            <a:rPr lang="en-US" sz="1100" b="0" i="0" u="none" strike="noStrike">
              <a:solidFill>
                <a:schemeClr val="dk1"/>
              </a:solidFill>
              <a:effectLst/>
              <a:latin typeface="+mn-lt"/>
              <a:ea typeface="+mn-ea"/>
              <a:cs typeface="+mn-cs"/>
            </a:rPr>
            <a:t>4)  AE request</a:t>
          </a:r>
          <a:r>
            <a:rPr lang="en-US" sz="1100" b="0" i="0" u="none" strike="noStrike" baseline="0">
              <a:solidFill>
                <a:schemeClr val="dk1"/>
              </a:solidFill>
              <a:effectLst/>
              <a:latin typeface="+mn-lt"/>
              <a:ea typeface="+mn-ea"/>
              <a:cs typeface="+mn-cs"/>
            </a:rPr>
            <a:t>s that EUC provide its proposed portfolios (by filling in the relevant tabs and returning this workbook) and feedback on the AE proposed portfolios no later than </a:t>
          </a:r>
          <a:r>
            <a:rPr lang="en-US" sz="1100" b="1" i="0" u="none" strike="noStrike" baseline="0">
              <a:solidFill>
                <a:schemeClr val="dk1"/>
              </a:solidFill>
              <a:effectLst/>
              <a:latin typeface="+mn-lt"/>
              <a:ea typeface="+mn-ea"/>
              <a:cs typeface="+mn-cs"/>
            </a:rPr>
            <a:t>COB Wednesday, August 14</a:t>
          </a:r>
          <a:r>
            <a:rPr lang="en-US" sz="1100" b="0" i="0" u="none" strike="noStrike" baseline="0">
              <a:solidFill>
                <a:schemeClr val="dk1"/>
              </a:solidFill>
              <a:effectLst/>
              <a:latin typeface="+mn-lt"/>
              <a:ea typeface="+mn-ea"/>
              <a:cs typeface="+mn-cs"/>
            </a:rPr>
            <a:t> to avoid delays to project schedule. AE is providing several time slots 8/12-8/14 for "office hours" to answer questions or provide guidance on portfolio design considerations. </a:t>
          </a:r>
          <a:endParaRPr lang="en-US" sz="1100" b="0" i="0" u="none" strike="noStrike">
            <a:solidFill>
              <a:schemeClr val="dk1"/>
            </a:solidFill>
            <a:effectLst/>
            <a:latin typeface="+mn-lt"/>
            <a:ea typeface="+mn-ea"/>
            <a:cs typeface="+mn-cs"/>
          </a:endParaRPr>
        </a:p>
      </xdr:txBody>
    </xdr:sp>
    <xdr:clientData/>
  </xdr:twoCellAnchor>
  <xdr:twoCellAnchor>
    <xdr:from>
      <xdr:col>1</xdr:col>
      <xdr:colOff>9525</xdr:colOff>
      <xdr:row>1</xdr:row>
      <xdr:rowOff>0</xdr:rowOff>
    </xdr:from>
    <xdr:to>
      <xdr:col>19</xdr:col>
      <xdr:colOff>123825</xdr:colOff>
      <xdr:row>29</xdr:row>
      <xdr:rowOff>85725</xdr:rowOff>
    </xdr:to>
    <xdr:sp macro="" textlink="">
      <xdr:nvSpPr>
        <xdr:cNvPr id="3" name="TextBox 2">
          <a:extLst>
            <a:ext uri="{FF2B5EF4-FFF2-40B4-BE49-F238E27FC236}">
              <a16:creationId xmlns:a16="http://schemas.microsoft.com/office/drawing/2014/main" id="{24D68866-C1BF-4A5E-A37D-C60F235D913A}"/>
            </a:ext>
          </a:extLst>
        </xdr:cNvPr>
        <xdr:cNvSpPr txBox="1"/>
      </xdr:nvSpPr>
      <xdr:spPr>
        <a:xfrm>
          <a:off x="381000" y="190500"/>
          <a:ext cx="11087100" cy="5419725"/>
        </a:xfrm>
        <a:prstGeom prst="rect">
          <a:avLst/>
        </a:prstGeom>
        <a:solidFill>
          <a:schemeClr val="l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en-US" sz="1100" b="1" i="0" u="none" strike="noStrike">
              <a:solidFill>
                <a:schemeClr val="dk1"/>
              </a:solidFill>
              <a:effectLst/>
              <a:latin typeface="+mn-lt"/>
              <a:ea typeface="+mn-ea"/>
              <a:cs typeface="+mn-cs"/>
            </a:rPr>
            <a:t>Notes</a:t>
          </a:r>
        </a:p>
        <a:p>
          <a:endParaRPr lang="en-US" sz="1100" b="0" i="0" u="none" strike="noStrike">
            <a:solidFill>
              <a:schemeClr val="dk1"/>
            </a:solidFill>
            <a:effectLst/>
            <a:latin typeface="+mn-lt"/>
            <a:ea typeface="+mn-ea"/>
            <a:cs typeface="+mn-cs"/>
          </a:endParaRPr>
        </a:p>
        <a:p>
          <a:r>
            <a:rPr lang="en-US" sz="1100" b="0" i="0" u="none" strike="noStrike">
              <a:solidFill>
                <a:schemeClr val="dk1"/>
              </a:solidFill>
              <a:effectLst/>
              <a:latin typeface="+mn-lt"/>
              <a:ea typeface="+mn-ea"/>
              <a:cs typeface="+mn-cs"/>
            </a:rPr>
            <a:t>1)  Each tab of this workbook contains</a:t>
          </a:r>
          <a:r>
            <a:rPr lang="en-US" sz="1100" b="0" i="0" u="none" strike="noStrike" baseline="0">
              <a:solidFill>
                <a:schemeClr val="dk1"/>
              </a:solidFill>
              <a:effectLst/>
              <a:latin typeface="+mn-lt"/>
              <a:ea typeface="+mn-ea"/>
              <a:cs typeface="+mn-cs"/>
            </a:rPr>
            <a:t> details for a specific proposed portfolio to be modeled as part of the Austin Energy 2035 Resource Generation Plan project. A list of specifications for each portfolio is included on the top left of each tab. </a:t>
          </a:r>
        </a:p>
        <a:p>
          <a:endParaRPr lang="en-US" sz="1100" b="0" i="0" u="none" strike="noStrike" baseline="0">
            <a:solidFill>
              <a:schemeClr val="dk1"/>
            </a:solidFill>
            <a:effectLst/>
            <a:latin typeface="+mn-lt"/>
            <a:ea typeface="+mn-ea"/>
            <a:cs typeface="+mn-cs"/>
          </a:endParaRPr>
        </a:p>
        <a:p>
          <a:r>
            <a:rPr lang="en-US" sz="1100" b="0" i="0" u="none" strike="noStrike" baseline="0">
              <a:solidFill>
                <a:schemeClr val="dk1"/>
              </a:solidFill>
              <a:effectLst/>
              <a:latin typeface="+mn-lt"/>
              <a:ea typeface="+mn-ea"/>
              <a:cs typeface="+mn-cs"/>
            </a:rPr>
            <a:t>2)  </a:t>
          </a:r>
          <a:r>
            <a:rPr lang="en-US" sz="1100" b="0" i="0">
              <a:solidFill>
                <a:schemeClr val="dk1"/>
              </a:solidFill>
              <a:effectLst/>
              <a:latin typeface="+mn-lt"/>
              <a:ea typeface="+mn-ea"/>
              <a:cs typeface="+mn-cs"/>
            </a:rPr>
            <a:t>Each portfolio tab contains an "Existing Resources" table that shows existing AE resources, PPAs, and local demand-side management (energy efficiency, demand response</a:t>
          </a:r>
          <a:r>
            <a:rPr lang="en-US" sz="1100" b="0" i="0" baseline="0">
              <a:solidFill>
                <a:schemeClr val="dk1"/>
              </a:solidFill>
              <a:effectLst/>
              <a:latin typeface="+mn-lt"/>
              <a:ea typeface="+mn-ea"/>
              <a:cs typeface="+mn-cs"/>
            </a:rPr>
            <a:t> and local solar) in total MW capacity by year. For example, a portfolio with retirement of Decker and SHEC at the end of 2034 would have "0" values in the 2035 column for those resources in the "Existing Resources" table. The "New Resources" table represents additional new generation resources proposed to be added and in which years as part of that particular portfolio.</a:t>
          </a:r>
        </a:p>
        <a:p>
          <a:endParaRPr lang="en-US" sz="1100" b="0" i="0" baseline="0">
            <a:solidFill>
              <a:schemeClr val="dk1"/>
            </a:solidFill>
            <a:effectLst/>
            <a:latin typeface="+mn-lt"/>
            <a:ea typeface="+mn-ea"/>
            <a:cs typeface="+mn-cs"/>
          </a:endParaRPr>
        </a:p>
        <a:p>
          <a:r>
            <a:rPr lang="en-US" sz="1100" b="0" i="0" baseline="0">
              <a:solidFill>
                <a:schemeClr val="dk1"/>
              </a:solidFill>
              <a:effectLst/>
              <a:latin typeface="+mn-lt"/>
              <a:ea typeface="+mn-ea"/>
              <a:cs typeface="+mn-cs"/>
            </a:rPr>
            <a:t>3)  The Energy Efficiency, Demand Response, Customer-Sited Solar, and Community Solar resources in the "Existing Resources" table represent current commitments and projections from AE that are already planned. The same resource rows in the "New Resources" table represent proposed additional new capacity above and beyond existing AE commitments for that portfolio. For many of the portfolios, these numbers reflect the results from a recent market penetration study completed by a 3rd party consultant (DNV) that calculated achievable adoption rates and MW impacts for the Austin market. See "Notes" in the row headers for details.</a:t>
          </a:r>
        </a:p>
        <a:p>
          <a:endParaRPr lang="en-US" sz="1100" b="0" i="0" u="none" strike="noStrike" baseline="0">
            <a:solidFill>
              <a:schemeClr val="dk1"/>
            </a:solidFill>
            <a:effectLst/>
            <a:latin typeface="+mn-lt"/>
            <a:ea typeface="+mn-ea"/>
            <a:cs typeface="+mn-cs"/>
          </a:endParaRPr>
        </a:p>
        <a:p>
          <a:r>
            <a:rPr lang="en-US" sz="1100" b="0" i="0" u="none" strike="noStrike" baseline="0">
              <a:solidFill>
                <a:schemeClr val="dk1"/>
              </a:solidFill>
              <a:effectLst/>
              <a:latin typeface="+mn-lt"/>
              <a:ea typeface="+mn-ea"/>
              <a:cs typeface="+mn-cs"/>
            </a:rPr>
            <a:t>4)  The numbers in the table reflect the cumulative capacity of new resources to be added for a particular technology type in the relevant year between 2025 and 2035. </a:t>
          </a:r>
          <a:r>
            <a:rPr lang="en-US" sz="1100" b="0" i="0">
              <a:solidFill>
                <a:schemeClr val="dk1"/>
              </a:solidFill>
              <a:effectLst/>
              <a:latin typeface="+mn-lt"/>
              <a:ea typeface="+mn-ea"/>
              <a:cs typeface="+mn-cs"/>
            </a:rPr>
            <a:t>As an example: if 50 MW is added in 2025 and 150 MW is added in 2026, the MW figure for the 2025 cell is 50 and the 2026 cell is 200.</a:t>
          </a:r>
        </a:p>
        <a:p>
          <a:endParaRPr lang="en-US" sz="1100" b="0" i="0">
            <a:solidFill>
              <a:schemeClr val="dk1"/>
            </a:solidFill>
            <a:effectLst/>
            <a:latin typeface="+mn-lt"/>
            <a:ea typeface="+mn-ea"/>
            <a:cs typeface="+mn-cs"/>
          </a:endParaRPr>
        </a:p>
        <a:p>
          <a:r>
            <a:rPr lang="en-US" sz="1100" b="0" i="0" baseline="0">
              <a:solidFill>
                <a:schemeClr val="dk1"/>
              </a:solidFill>
              <a:effectLst/>
              <a:latin typeface="+mn-lt"/>
              <a:ea typeface="+mn-ea"/>
              <a:cs typeface="+mn-cs"/>
            </a:rPr>
            <a:t>5) The "Demand Response" resource represents actual MW capacity that can be dispatched for a 2-hr event (including residential batteries).  "Local Battery Storage" represents utility-scale battery storage of different durations connected at the distribution or transmission level and is separate from the DR resource.</a:t>
          </a:r>
        </a:p>
        <a:p>
          <a:endParaRPr lang="en-US" sz="1100" b="0" i="0" baseline="0">
            <a:solidFill>
              <a:schemeClr val="dk1"/>
            </a:solidFill>
            <a:effectLst/>
            <a:latin typeface="+mn-lt"/>
            <a:ea typeface="+mn-ea"/>
            <a:cs typeface="+mn-cs"/>
          </a:endParaRPr>
        </a:p>
        <a:p>
          <a:r>
            <a:rPr lang="en-US" sz="1100" b="0" i="0" baseline="0">
              <a:solidFill>
                <a:schemeClr val="dk1"/>
              </a:solidFill>
              <a:effectLst/>
              <a:latin typeface="+mn-lt"/>
              <a:ea typeface="+mn-ea"/>
              <a:cs typeface="+mn-cs"/>
            </a:rPr>
            <a:t>6)  Hydrogen fuel cell and geothermal are included as technologies but AE has not included specific values for these resources in any of its portfolios. The technical feasibility and costs associated with these technologies are still highly uncertain so cannot be depended upon for resource planning purposes. AE does commit to continuing to study and evaluate these and other emerging technologies in the marketplace and begin piloting/adopting technologies when cost-effective.</a:t>
          </a:r>
          <a:endParaRPr lang="en-US" sz="1100" b="0" i="0">
            <a:solidFill>
              <a:schemeClr val="dk1"/>
            </a:solidFill>
            <a:effectLst/>
            <a:latin typeface="+mn-lt"/>
            <a:ea typeface="+mn-ea"/>
            <a:cs typeface="+mn-cs"/>
          </a:endParaRPr>
        </a:p>
        <a:p>
          <a:pPr marL="0" marR="0" lvl="0" indent="0" defTabSz="914400" rtl="0" eaLnBrk="1" fontAlgn="auto" latinLnBrk="0" hangingPunct="1">
            <a:lnSpc>
              <a:spcPct val="100000"/>
            </a:lnSpc>
            <a:spcBef>
              <a:spcPts val="0"/>
            </a:spcBef>
            <a:spcAft>
              <a:spcPts val="0"/>
            </a:spcAft>
            <a:buClrTx/>
            <a:buSzTx/>
            <a:buFontTx/>
            <a:buNone/>
            <a:tabLst/>
            <a:defRPr/>
          </a:pPr>
          <a:endParaRPr lang="en-US" sz="1100" b="0" i="0" u="none" strike="noStrike">
            <a:solidFill>
              <a:schemeClr val="dk1"/>
            </a:solidFill>
            <a:effectLst/>
            <a:latin typeface="+mn-lt"/>
            <a:ea typeface="+mn-ea"/>
            <a:cs typeface="+mn-cs"/>
          </a:endParaRPr>
        </a:p>
        <a:p>
          <a:pPr marL="0" marR="0" lvl="0" indent="0" defTabSz="914400" rtl="0" eaLnBrk="1" fontAlgn="auto" latinLnBrk="0" hangingPunct="1">
            <a:lnSpc>
              <a:spcPct val="100000"/>
            </a:lnSpc>
            <a:spcBef>
              <a:spcPts val="0"/>
            </a:spcBef>
            <a:spcAft>
              <a:spcPts val="0"/>
            </a:spcAft>
            <a:buClrTx/>
            <a:buSzTx/>
            <a:buFontTx/>
            <a:buNone/>
            <a:tabLst/>
            <a:defRPr/>
          </a:pPr>
          <a:r>
            <a:rPr lang="en-US" sz="1100" b="0" i="0" u="none" strike="noStrike">
              <a:solidFill>
                <a:schemeClr val="dk1"/>
              </a:solidFill>
              <a:effectLst/>
              <a:latin typeface="+mn-lt"/>
              <a:ea typeface="+mn-ea"/>
              <a:cs typeface="+mn-cs"/>
            </a:rPr>
            <a:t>7)  The portfolios entitled</a:t>
          </a:r>
          <a:r>
            <a:rPr lang="en-US" sz="1100" b="0" i="0" u="none" strike="noStrike" baseline="0">
              <a:solidFill>
                <a:schemeClr val="dk1"/>
              </a:solidFill>
              <a:effectLst/>
              <a:latin typeface="+mn-lt"/>
              <a:ea typeface="+mn-ea"/>
              <a:cs typeface="+mn-cs"/>
            </a:rPr>
            <a:t> "Reliability", "Affordability" and "Sustainability" represent resource mixes designed to e</a:t>
          </a:r>
          <a:r>
            <a:rPr lang="en-US" sz="1100" baseline="0">
              <a:solidFill>
                <a:schemeClr val="dk1"/>
              </a:solidFill>
              <a:effectLst/>
              <a:latin typeface="+mn-lt"/>
              <a:ea typeface="+mn-ea"/>
              <a:cs typeface="+mn-cs"/>
            </a:rPr>
            <a:t>stablish approximate max output metrics for each category of values (sustainability, affordability, and reliability). The output metrics from these portfolios serve primarily as reference points by which to compare results from other portfolios.</a:t>
          </a:r>
        </a:p>
        <a:p>
          <a:pPr marL="0" marR="0" lvl="0" indent="0" defTabSz="914400" rtl="0" eaLnBrk="1" fontAlgn="auto" latinLnBrk="0" hangingPunct="1">
            <a:lnSpc>
              <a:spcPct val="100000"/>
            </a:lnSpc>
            <a:spcBef>
              <a:spcPts val="0"/>
            </a:spcBef>
            <a:spcAft>
              <a:spcPts val="0"/>
            </a:spcAft>
            <a:buClrTx/>
            <a:buSzTx/>
            <a:buFontTx/>
            <a:buNone/>
            <a:tabLst/>
            <a:defRPr/>
          </a:pPr>
          <a:endParaRPr lang="en-US" sz="1100" baseline="0">
            <a:solidFill>
              <a:schemeClr val="dk1"/>
            </a:solidFill>
            <a:effectLst/>
            <a:latin typeface="+mn-lt"/>
            <a:ea typeface="+mn-ea"/>
            <a:cs typeface="+mn-cs"/>
          </a:endParaRPr>
        </a:p>
        <a:p>
          <a:pPr marL="0" marR="0" lvl="0" indent="0" defTabSz="914400" rtl="0" eaLnBrk="1" fontAlgn="auto" latinLnBrk="0" hangingPunct="1">
            <a:lnSpc>
              <a:spcPct val="100000"/>
            </a:lnSpc>
            <a:spcBef>
              <a:spcPts val="0"/>
            </a:spcBef>
            <a:spcAft>
              <a:spcPts val="0"/>
            </a:spcAft>
            <a:buClrTx/>
            <a:buSzTx/>
            <a:buFontTx/>
            <a:buNone/>
            <a:tabLst/>
            <a:defRPr/>
          </a:pPr>
          <a:r>
            <a:rPr lang="en-US" sz="1100" baseline="0">
              <a:solidFill>
                <a:schemeClr val="dk1"/>
              </a:solidFill>
              <a:effectLst/>
              <a:latin typeface="+mn-lt"/>
              <a:ea typeface="+mn-ea"/>
              <a:cs typeface="+mn-cs"/>
            </a:rPr>
            <a:t>8)  AE assumes FPP retirement date of 1/1/2025 for all portfolios (except "Affordability" and "Replace FPP in 2028" which maintain later retirement dates for comparison purposes). This is based on input from EUC Commissioners during the Modeling Framework discussions. This also allows for better comparison of results between portfolios as the relative impact of different FPP retirement dates is removed as a contributing factor.</a:t>
          </a:r>
        </a:p>
        <a:p>
          <a:pPr marL="0" marR="0" lvl="0" indent="0" defTabSz="914400" rtl="0" eaLnBrk="1" fontAlgn="auto" latinLnBrk="0" hangingPunct="1">
            <a:lnSpc>
              <a:spcPct val="100000"/>
            </a:lnSpc>
            <a:spcBef>
              <a:spcPts val="0"/>
            </a:spcBef>
            <a:spcAft>
              <a:spcPts val="0"/>
            </a:spcAft>
            <a:buClrTx/>
            <a:buSzTx/>
            <a:buFontTx/>
            <a:buNone/>
            <a:tabLst/>
            <a:defRPr/>
          </a:pPr>
          <a:endParaRPr lang="en-US" sz="1100" baseline="0">
            <a:solidFill>
              <a:schemeClr val="dk1"/>
            </a:solidFill>
            <a:effectLst/>
            <a:latin typeface="+mn-lt"/>
            <a:ea typeface="+mn-ea"/>
            <a:cs typeface="+mn-cs"/>
          </a:endParaRPr>
        </a:p>
        <a:p>
          <a:pPr marL="0" marR="0" lvl="0" indent="0" defTabSz="914400" rtl="0" eaLnBrk="1" fontAlgn="auto" latinLnBrk="0" hangingPunct="1">
            <a:lnSpc>
              <a:spcPct val="100000"/>
            </a:lnSpc>
            <a:spcBef>
              <a:spcPts val="0"/>
            </a:spcBef>
            <a:spcAft>
              <a:spcPts val="0"/>
            </a:spcAft>
            <a:buClrTx/>
            <a:buSzTx/>
            <a:buFontTx/>
            <a:buNone/>
            <a:tabLst/>
            <a:defRPr/>
          </a:pPr>
          <a:endParaRPr lang="en-US" sz="1100" baseline="0">
            <a:solidFill>
              <a:schemeClr val="dk1"/>
            </a:solidFill>
            <a:effectLst/>
            <a:latin typeface="+mn-lt"/>
            <a:ea typeface="+mn-ea"/>
            <a:cs typeface="+mn-cs"/>
          </a:endParaRPr>
        </a:p>
        <a:p>
          <a:pPr marL="0" marR="0" lvl="0" indent="0" defTabSz="914400" rtl="0" eaLnBrk="1" fontAlgn="auto" latinLnBrk="0" hangingPunct="1">
            <a:lnSpc>
              <a:spcPct val="100000"/>
            </a:lnSpc>
            <a:spcBef>
              <a:spcPts val="0"/>
            </a:spcBef>
            <a:spcAft>
              <a:spcPts val="0"/>
            </a:spcAft>
            <a:buClrTx/>
            <a:buSzTx/>
            <a:buFontTx/>
            <a:buNone/>
            <a:tabLst/>
            <a:defRPr/>
          </a:pPr>
          <a:r>
            <a:rPr lang="en-US"/>
            <a:t> </a:t>
          </a:r>
        </a:p>
        <a:p>
          <a:endParaRPr lang="en-US" sz="1100"/>
        </a:p>
      </xdr:txBody>
    </xdr:sp>
    <xdr:clientData/>
  </xdr:twoCellAnchor>
</xdr:wsDr>
</file>

<file path=xl/drawings/drawing2.xml><?xml version="1.0" encoding="utf-8"?>
<xdr:wsDr xmlns:xdr="http://schemas.openxmlformats.org/drawingml/2006/spreadsheetDrawing" xmlns:a="http://schemas.openxmlformats.org/drawingml/2006/main">
  <xdr:twoCellAnchor>
    <xdr:from>
      <xdr:col>0</xdr:col>
      <xdr:colOff>142875</xdr:colOff>
      <xdr:row>0</xdr:row>
      <xdr:rowOff>185737</xdr:rowOff>
    </xdr:from>
    <xdr:to>
      <xdr:col>6</xdr:col>
      <xdr:colOff>409575</xdr:colOff>
      <xdr:row>18</xdr:row>
      <xdr:rowOff>28575</xdr:rowOff>
    </xdr:to>
    <xdr:graphicFrame macro="">
      <xdr:nvGraphicFramePr>
        <xdr:cNvPr id="2" name="Chart 1">
          <a:extLst>
            <a:ext uri="{FF2B5EF4-FFF2-40B4-BE49-F238E27FC236}">
              <a16:creationId xmlns:a16="http://schemas.microsoft.com/office/drawing/2014/main" id="{4303A403-C5EC-43F9-B1A8-F1A6F6372293}"/>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wsDr>
</file>

<file path=xl/persons/person.xml><?xml version="1.0" encoding="utf-8"?>
<personList xmlns="http://schemas.microsoft.com/office/spreadsheetml/2018/threadedcomments" xmlns:x="http://schemas.openxmlformats.org/spreadsheetml/2006/main"/>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3" Type="http://schemas.openxmlformats.org/officeDocument/2006/relationships/comments" Target="../comments1.xml"/><Relationship Id="rId2" Type="http://schemas.openxmlformats.org/officeDocument/2006/relationships/vmlDrawing" Target="../drawings/vmlDrawing1.vml"/><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3" Type="http://schemas.openxmlformats.org/officeDocument/2006/relationships/comments" Target="../comments2.xml"/><Relationship Id="rId2" Type="http://schemas.openxmlformats.org/officeDocument/2006/relationships/vmlDrawing" Target="../drawings/vmlDrawing2.vml"/><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3" Type="http://schemas.openxmlformats.org/officeDocument/2006/relationships/comments" Target="../comments3.xml"/><Relationship Id="rId2" Type="http://schemas.openxmlformats.org/officeDocument/2006/relationships/vmlDrawing" Target="../drawings/vmlDrawing3.vml"/><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3" Type="http://schemas.openxmlformats.org/officeDocument/2006/relationships/comments" Target="../comments4.xml"/><Relationship Id="rId2" Type="http://schemas.openxmlformats.org/officeDocument/2006/relationships/vmlDrawing" Target="../drawings/vmlDrawing4.vml"/><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3" Type="http://schemas.openxmlformats.org/officeDocument/2006/relationships/comments" Target="../comments5.xml"/><Relationship Id="rId2" Type="http://schemas.openxmlformats.org/officeDocument/2006/relationships/vmlDrawing" Target="../drawings/vmlDrawing5.vml"/><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3" Type="http://schemas.openxmlformats.org/officeDocument/2006/relationships/comments" Target="../comments6.xml"/><Relationship Id="rId2" Type="http://schemas.openxmlformats.org/officeDocument/2006/relationships/vmlDrawing" Target="../drawings/vmlDrawing6.vml"/><Relationship Id="rId1" Type="http://schemas.openxmlformats.org/officeDocument/2006/relationships/printerSettings" Target="../printerSettings/printerSettings11.bin"/></Relationships>
</file>

<file path=xl/worksheets/_rels/sheet12.xml.rels><?xml version="1.0" encoding="UTF-8" standalone="yes"?>
<Relationships xmlns="http://schemas.openxmlformats.org/package/2006/relationships"><Relationship Id="rId3" Type="http://schemas.openxmlformats.org/officeDocument/2006/relationships/comments" Target="../comments7.xml"/><Relationship Id="rId2" Type="http://schemas.openxmlformats.org/officeDocument/2006/relationships/vmlDrawing" Target="../drawings/vmlDrawing7.vml"/><Relationship Id="rId1" Type="http://schemas.openxmlformats.org/officeDocument/2006/relationships/printerSettings" Target="../printerSettings/printerSettings12.bin"/></Relationships>
</file>

<file path=xl/worksheets/_rels/sheet13.xml.rels><?xml version="1.0" encoding="UTF-8" standalone="yes"?>
<Relationships xmlns="http://schemas.openxmlformats.org/package/2006/relationships"><Relationship Id="rId3" Type="http://schemas.openxmlformats.org/officeDocument/2006/relationships/comments" Target="../comments8.xml"/><Relationship Id="rId2" Type="http://schemas.openxmlformats.org/officeDocument/2006/relationships/vmlDrawing" Target="../drawings/vmlDrawing8.vml"/><Relationship Id="rId1" Type="http://schemas.openxmlformats.org/officeDocument/2006/relationships/printerSettings" Target="../printerSettings/printerSettings13.bin"/></Relationships>
</file>

<file path=xl/worksheets/_rels/sheet14.xml.rels><?xml version="1.0" encoding="UTF-8" standalone="yes"?>
<Relationships xmlns="http://schemas.openxmlformats.org/package/2006/relationships"><Relationship Id="rId3" Type="http://schemas.openxmlformats.org/officeDocument/2006/relationships/comments" Target="../comments9.xml"/><Relationship Id="rId2" Type="http://schemas.openxmlformats.org/officeDocument/2006/relationships/vmlDrawing" Target="../drawings/vmlDrawing9.vml"/><Relationship Id="rId1" Type="http://schemas.openxmlformats.org/officeDocument/2006/relationships/printerSettings" Target="../printerSettings/printerSettings14.bin"/></Relationships>
</file>

<file path=xl/worksheets/_rels/sheet15.xml.rels><?xml version="1.0" encoding="UTF-8" standalone="yes"?>
<Relationships xmlns="http://schemas.openxmlformats.org/package/2006/relationships"><Relationship Id="rId3" Type="http://schemas.openxmlformats.org/officeDocument/2006/relationships/comments" Target="../comments10.xml"/><Relationship Id="rId2" Type="http://schemas.openxmlformats.org/officeDocument/2006/relationships/vmlDrawing" Target="../drawings/vmlDrawing10.vml"/><Relationship Id="rId1" Type="http://schemas.openxmlformats.org/officeDocument/2006/relationships/printerSettings" Target="../printerSettings/printerSettings15.bin"/></Relationships>
</file>

<file path=xl/worksheets/_rels/sheet16.xml.rels><?xml version="1.0" encoding="UTF-8" standalone="yes"?>
<Relationships xmlns="http://schemas.openxmlformats.org/package/2006/relationships"><Relationship Id="rId3" Type="http://schemas.openxmlformats.org/officeDocument/2006/relationships/comments" Target="../comments11.xml"/><Relationship Id="rId2" Type="http://schemas.openxmlformats.org/officeDocument/2006/relationships/vmlDrawing" Target="../drawings/vmlDrawing11.vml"/><Relationship Id="rId1" Type="http://schemas.openxmlformats.org/officeDocument/2006/relationships/printerSettings" Target="../printerSettings/printerSettings16.bin"/></Relationships>
</file>

<file path=xl/worksheets/_rels/sheet17.xml.rels><?xml version="1.0" encoding="UTF-8" standalone="yes"?>
<Relationships xmlns="http://schemas.openxmlformats.org/package/2006/relationships"><Relationship Id="rId3" Type="http://schemas.openxmlformats.org/officeDocument/2006/relationships/comments" Target="../comments12.xml"/><Relationship Id="rId2" Type="http://schemas.openxmlformats.org/officeDocument/2006/relationships/vmlDrawing" Target="../drawings/vmlDrawing12.vml"/><Relationship Id="rId1" Type="http://schemas.openxmlformats.org/officeDocument/2006/relationships/printerSettings" Target="../printerSettings/printerSettings17.bin"/></Relationships>
</file>

<file path=xl/worksheets/_rels/sheet18.xml.rels><?xml version="1.0" encoding="UTF-8" standalone="yes"?>
<Relationships xmlns="http://schemas.openxmlformats.org/package/2006/relationships"><Relationship Id="rId1" Type="http://schemas.openxmlformats.org/officeDocument/2006/relationships/printerSettings" Target="../printerSettings/printerSettings18.bin"/></Relationships>
</file>

<file path=xl/worksheets/_rels/sheet19.xml.rels><?xml version="1.0" encoding="UTF-8" standalone="yes"?>
<Relationships xmlns="http://schemas.openxmlformats.org/package/2006/relationships"><Relationship Id="rId1" Type="http://schemas.openxmlformats.org/officeDocument/2006/relationships/printerSettings" Target="../printerSettings/printerSettings19.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109A0A2-C151-4530-9BB9-0E21DEB072B9}">
  <sheetPr>
    <tabColor rgb="FFFFFF00"/>
    <pageSetUpPr fitToPage="1"/>
  </sheetPr>
  <dimension ref="B1:B21"/>
  <sheetViews>
    <sheetView tabSelected="1" workbookViewId="0"/>
  </sheetViews>
  <sheetFormatPr defaultRowHeight="15" x14ac:dyDescent="0.25"/>
  <cols>
    <col min="1" max="1" width="5.5703125" customWidth="1"/>
  </cols>
  <sheetData>
    <row r="1" spans="2:2" x14ac:dyDescent="0.25">
      <c r="B1" s="1"/>
    </row>
    <row r="20" spans="2:2" x14ac:dyDescent="0.25">
      <c r="B20" s="1"/>
    </row>
    <row r="21" spans="2:2" x14ac:dyDescent="0.25">
      <c r="B21" s="1"/>
    </row>
  </sheetData>
  <pageMargins left="0.7" right="0.7" top="0.75" bottom="0.75" header="0.3" footer="0.3"/>
  <pageSetup scale="68" orientation="landscape" r:id="rId1"/>
  <headerFooter>
    <oddFooter>&amp;L&amp;F&amp;C &amp;A</oddFooter>
  </headerFooter>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27F641F-2EF5-458D-844B-C59A2466FEE4}">
  <sheetPr>
    <tabColor rgb="FFFFFF00"/>
    <pageSetUpPr fitToPage="1"/>
  </sheetPr>
  <dimension ref="A22:G31"/>
  <sheetViews>
    <sheetView topLeftCell="A10" workbookViewId="0"/>
  </sheetViews>
  <sheetFormatPr defaultRowHeight="15" x14ac:dyDescent="0.25"/>
  <cols>
    <col min="1" max="1" width="34.42578125" customWidth="1"/>
    <col min="2" max="2" width="24.28515625" customWidth="1"/>
    <col min="3" max="3" width="23.28515625" customWidth="1"/>
    <col min="4" max="4" width="28.140625" customWidth="1"/>
  </cols>
  <sheetData>
    <row r="22" spans="1:7" x14ac:dyDescent="0.25">
      <c r="A22" t="s">
        <v>0</v>
      </c>
    </row>
    <row r="23" spans="1:7" x14ac:dyDescent="0.25">
      <c r="A23" t="s">
        <v>1</v>
      </c>
    </row>
    <row r="24" spans="1:7" x14ac:dyDescent="0.25">
      <c r="A24" t="s">
        <v>2</v>
      </c>
    </row>
    <row r="25" spans="1:7" x14ac:dyDescent="0.25">
      <c r="A25" t="s">
        <v>141</v>
      </c>
    </row>
    <row r="27" spans="1:7" ht="45" x14ac:dyDescent="0.25">
      <c r="A27" s="29"/>
      <c r="B27" s="39" t="s">
        <v>169</v>
      </c>
      <c r="C27" s="39" t="s">
        <v>167</v>
      </c>
      <c r="D27" s="39" t="s">
        <v>168</v>
      </c>
    </row>
    <row r="28" spans="1:7" x14ac:dyDescent="0.25">
      <c r="A28" s="29" t="s">
        <v>3</v>
      </c>
      <c r="B28" s="29">
        <v>120</v>
      </c>
      <c r="C28" s="29">
        <v>149</v>
      </c>
      <c r="D28" s="61">
        <v>55.117691268127373</v>
      </c>
      <c r="G28" s="11"/>
    </row>
    <row r="29" spans="1:7" x14ac:dyDescent="0.25">
      <c r="A29" s="29" t="s">
        <v>4</v>
      </c>
      <c r="B29" s="29">
        <f>290+42</f>
        <v>332</v>
      </c>
      <c r="C29" s="29">
        <f>81+18</f>
        <v>99</v>
      </c>
      <c r="D29" s="61">
        <v>49.837702173161631</v>
      </c>
      <c r="G29" s="11"/>
    </row>
    <row r="30" spans="1:7" x14ac:dyDescent="0.25">
      <c r="A30" s="29" t="s">
        <v>5</v>
      </c>
      <c r="B30" s="29">
        <v>360</v>
      </c>
      <c r="C30" s="29">
        <v>0</v>
      </c>
      <c r="D30" s="29"/>
      <c r="G30" s="11"/>
    </row>
    <row r="31" spans="1:7" x14ac:dyDescent="0.25">
      <c r="A31" s="29" t="s">
        <v>6</v>
      </c>
      <c r="B31" s="29">
        <f>SUM(B28:B30)</f>
        <v>812</v>
      </c>
      <c r="C31" s="29">
        <f>SUM(C28:C30)</f>
        <v>248</v>
      </c>
      <c r="D31" s="61">
        <v>104.955393441289</v>
      </c>
      <c r="G31" s="68"/>
    </row>
  </sheetData>
  <pageMargins left="0.7" right="0.7" top="0.75" bottom="0.75" header="0.3" footer="0.3"/>
  <pageSetup scale="83" orientation="landscape" r:id="rId1"/>
  <headerFooter>
    <oddFooter>&amp;L&amp;F&amp;C&amp;A</oddFooter>
  </headerFooter>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0AFA777-3B78-4AE9-A41B-E8439E263540}">
  <sheetPr>
    <tabColor rgb="FFFFFF00"/>
    <pageSetUpPr fitToPage="1"/>
  </sheetPr>
  <dimension ref="B1:F22"/>
  <sheetViews>
    <sheetView zoomScale="90" zoomScaleNormal="90" workbookViewId="0"/>
  </sheetViews>
  <sheetFormatPr defaultRowHeight="15" x14ac:dyDescent="0.25"/>
  <cols>
    <col min="2" max="3" width="33.7109375" customWidth="1"/>
    <col min="4" max="4" width="53.5703125" customWidth="1"/>
    <col min="5" max="5" width="26.7109375" customWidth="1"/>
    <col min="6" max="6" width="44.42578125" customWidth="1"/>
  </cols>
  <sheetData>
    <row r="1" spans="2:6" x14ac:dyDescent="0.25">
      <c r="B1" s="1" t="s">
        <v>7</v>
      </c>
    </row>
    <row r="3" spans="2:6" x14ac:dyDescent="0.25">
      <c r="B3" s="24" t="s">
        <v>8</v>
      </c>
      <c r="C3" s="24" t="s">
        <v>9</v>
      </c>
      <c r="D3" s="24" t="s">
        <v>10</v>
      </c>
      <c r="E3" s="24" t="s">
        <v>11</v>
      </c>
      <c r="F3" s="24" t="s">
        <v>12</v>
      </c>
    </row>
    <row r="4" spans="2:6" x14ac:dyDescent="0.25">
      <c r="B4" s="25" t="s">
        <v>142</v>
      </c>
      <c r="C4" s="25"/>
      <c r="D4" s="26" t="s">
        <v>143</v>
      </c>
      <c r="E4" s="27">
        <v>45512</v>
      </c>
      <c r="F4" s="26"/>
    </row>
    <row r="5" spans="2:6" ht="29.25" x14ac:dyDescent="0.25">
      <c r="B5" s="25" t="s">
        <v>18</v>
      </c>
      <c r="C5" s="25"/>
      <c r="D5" s="26" t="s">
        <v>152</v>
      </c>
      <c r="E5" s="27">
        <v>45519</v>
      </c>
      <c r="F5" s="26" t="s">
        <v>166</v>
      </c>
    </row>
    <row r="6" spans="2:6" ht="29.25" x14ac:dyDescent="0.25">
      <c r="B6" s="25" t="s">
        <v>19</v>
      </c>
      <c r="C6" s="25"/>
      <c r="D6" s="26" t="s">
        <v>153</v>
      </c>
      <c r="E6" s="27">
        <v>45519</v>
      </c>
      <c r="F6" s="26" t="s">
        <v>166</v>
      </c>
    </row>
    <row r="7" spans="2:6" ht="29.25" x14ac:dyDescent="0.25">
      <c r="B7" s="25" t="s">
        <v>20</v>
      </c>
      <c r="C7" s="25"/>
      <c r="D7" s="26" t="s">
        <v>155</v>
      </c>
      <c r="E7" s="27">
        <v>45519</v>
      </c>
      <c r="F7" s="26" t="s">
        <v>166</v>
      </c>
    </row>
    <row r="8" spans="2:6" ht="43.5" x14ac:dyDescent="0.25">
      <c r="B8" s="25" t="s">
        <v>156</v>
      </c>
      <c r="C8" s="25"/>
      <c r="D8" s="26" t="s">
        <v>157</v>
      </c>
      <c r="E8" s="27">
        <v>45519</v>
      </c>
      <c r="F8" s="26" t="s">
        <v>166</v>
      </c>
    </row>
    <row r="9" spans="2:6" ht="29.25" x14ac:dyDescent="0.25">
      <c r="B9" s="25" t="s">
        <v>158</v>
      </c>
      <c r="C9" s="25"/>
      <c r="D9" s="26" t="s">
        <v>160</v>
      </c>
      <c r="E9" s="27">
        <v>45519</v>
      </c>
      <c r="F9" s="26" t="s">
        <v>166</v>
      </c>
    </row>
    <row r="10" spans="2:6" ht="29.25" x14ac:dyDescent="0.25">
      <c r="B10" s="25" t="s">
        <v>161</v>
      </c>
      <c r="C10" s="25"/>
      <c r="D10" s="26" t="s">
        <v>163</v>
      </c>
      <c r="E10" s="27">
        <v>45519</v>
      </c>
      <c r="F10" s="26" t="s">
        <v>166</v>
      </c>
    </row>
    <row r="11" spans="2:6" ht="29.25" x14ac:dyDescent="0.25">
      <c r="B11" s="62" t="s">
        <v>22</v>
      </c>
      <c r="C11" s="62"/>
      <c r="D11" s="63" t="s">
        <v>164</v>
      </c>
      <c r="E11" s="64">
        <v>45519</v>
      </c>
      <c r="F11" s="63" t="s">
        <v>166</v>
      </c>
    </row>
    <row r="12" spans="2:6" x14ac:dyDescent="0.25">
      <c r="B12" s="69" t="s">
        <v>170</v>
      </c>
      <c r="C12" s="69"/>
      <c r="D12" s="70" t="s">
        <v>171</v>
      </c>
      <c r="E12" s="64">
        <v>45519</v>
      </c>
      <c r="F12" s="63" t="s">
        <v>166</v>
      </c>
    </row>
    <row r="13" spans="2:6" ht="29.25" x14ac:dyDescent="0.25">
      <c r="B13" s="48" t="s">
        <v>165</v>
      </c>
      <c r="C13" s="48" t="s">
        <v>177</v>
      </c>
      <c r="D13" s="65" t="s">
        <v>178</v>
      </c>
      <c r="E13" s="66">
        <v>45519</v>
      </c>
      <c r="F13" s="67" t="s">
        <v>166</v>
      </c>
    </row>
    <row r="14" spans="2:6" ht="29.25" x14ac:dyDescent="0.25">
      <c r="B14" s="48" t="s">
        <v>172</v>
      </c>
      <c r="C14" s="48" t="s">
        <v>173</v>
      </c>
      <c r="D14" s="67" t="s">
        <v>174</v>
      </c>
      <c r="E14" s="66">
        <v>45519</v>
      </c>
      <c r="F14" s="67" t="s">
        <v>166</v>
      </c>
    </row>
    <row r="15" spans="2:6" x14ac:dyDescent="0.25">
      <c r="B15" s="29" t="s">
        <v>186</v>
      </c>
      <c r="C15" s="29" t="s">
        <v>187</v>
      </c>
      <c r="D15" s="29" t="s">
        <v>188</v>
      </c>
      <c r="E15" s="66">
        <v>45519</v>
      </c>
      <c r="F15" s="67" t="s">
        <v>166</v>
      </c>
    </row>
    <row r="16" spans="2:6" x14ac:dyDescent="0.25">
      <c r="B16" s="29" t="s">
        <v>190</v>
      </c>
      <c r="C16" s="29"/>
      <c r="D16" s="29" t="s">
        <v>191</v>
      </c>
      <c r="E16" s="66">
        <v>45519</v>
      </c>
      <c r="F16" s="67" t="s">
        <v>166</v>
      </c>
    </row>
    <row r="17" spans="2:6" x14ac:dyDescent="0.25">
      <c r="B17" s="29"/>
      <c r="C17" s="29"/>
      <c r="D17" s="39"/>
      <c r="E17" s="66"/>
      <c r="F17" s="39"/>
    </row>
    <row r="18" spans="2:6" x14ac:dyDescent="0.25">
      <c r="B18" s="29"/>
      <c r="C18" s="29"/>
      <c r="D18" s="29"/>
      <c r="E18" s="29"/>
      <c r="F18" s="29"/>
    </row>
    <row r="19" spans="2:6" x14ac:dyDescent="0.25">
      <c r="B19" s="29"/>
      <c r="C19" s="29"/>
      <c r="D19" s="29"/>
      <c r="E19" s="29"/>
      <c r="F19" s="29"/>
    </row>
    <row r="20" spans="2:6" x14ac:dyDescent="0.25">
      <c r="B20" s="29"/>
      <c r="C20" s="29"/>
      <c r="D20" s="29"/>
      <c r="E20" s="29"/>
      <c r="F20" s="29"/>
    </row>
    <row r="21" spans="2:6" x14ac:dyDescent="0.25">
      <c r="B21" s="29"/>
      <c r="C21" s="29"/>
      <c r="D21" s="29"/>
      <c r="E21" s="29"/>
      <c r="F21" s="29"/>
    </row>
    <row r="22" spans="2:6" x14ac:dyDescent="0.25">
      <c r="B22" s="29"/>
      <c r="C22" s="29"/>
      <c r="D22" s="29"/>
      <c r="E22" s="29"/>
      <c r="F22" s="29"/>
    </row>
  </sheetData>
  <pageMargins left="0.7" right="0.7" top="0.75" bottom="0.75" header="0.3" footer="0.3"/>
  <pageSetup scale="60" orientation="landscape" r:id="rId1"/>
  <headerFooter>
    <oddFooter>&amp;L&amp;F&amp;C&amp;A</oddFooter>
  </headerFooter>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517A2E8-487A-4BCA-8A55-8CCDAA7534D8}">
  <sheetPr>
    <tabColor rgb="FFFFFF00"/>
    <pageSetUpPr fitToPage="1"/>
  </sheetPr>
  <dimension ref="A1:O22"/>
  <sheetViews>
    <sheetView zoomScale="90" zoomScaleNormal="90" workbookViewId="0"/>
  </sheetViews>
  <sheetFormatPr defaultRowHeight="15" x14ac:dyDescent="0.25"/>
  <cols>
    <col min="2" max="2" width="40" customWidth="1"/>
    <col min="3" max="15" width="16.140625" customWidth="1"/>
  </cols>
  <sheetData>
    <row r="1" spans="1:15" x14ac:dyDescent="0.25">
      <c r="A1" s="1" t="s">
        <v>13</v>
      </c>
    </row>
    <row r="3" spans="1:15" x14ac:dyDescent="0.25">
      <c r="C3" t="s">
        <v>14</v>
      </c>
    </row>
    <row r="4" spans="1:15" ht="75" x14ac:dyDescent="0.25">
      <c r="B4" s="58" t="s">
        <v>15</v>
      </c>
      <c r="C4" s="59" t="s">
        <v>16</v>
      </c>
      <c r="D4" s="56" t="s">
        <v>17</v>
      </c>
      <c r="E4" s="57" t="s">
        <v>179</v>
      </c>
      <c r="F4" s="57" t="s">
        <v>180</v>
      </c>
      <c r="G4" s="57" t="s">
        <v>181</v>
      </c>
      <c r="H4" s="57" t="s">
        <v>182</v>
      </c>
      <c r="I4" s="57" t="s">
        <v>183</v>
      </c>
      <c r="J4" s="57" t="s">
        <v>21</v>
      </c>
      <c r="K4" s="57" t="s">
        <v>184</v>
      </c>
      <c r="L4" s="57" t="s">
        <v>190</v>
      </c>
      <c r="M4" s="57" t="s">
        <v>185</v>
      </c>
      <c r="N4" s="57" t="s">
        <v>197</v>
      </c>
      <c r="O4" s="57" t="s">
        <v>198</v>
      </c>
    </row>
    <row r="5" spans="1:15" x14ac:dyDescent="0.25">
      <c r="B5" s="4" t="s">
        <v>23</v>
      </c>
      <c r="C5" s="60"/>
      <c r="D5" s="5"/>
      <c r="E5" s="5"/>
      <c r="F5" s="5"/>
      <c r="G5" s="5"/>
      <c r="H5" s="5"/>
      <c r="I5" s="5"/>
      <c r="J5" s="5"/>
      <c r="K5" s="5"/>
      <c r="L5" s="5"/>
      <c r="M5" s="5"/>
      <c r="N5" s="5"/>
      <c r="O5" s="5"/>
    </row>
    <row r="6" spans="1:15" x14ac:dyDescent="0.25">
      <c r="B6" s="6" t="s">
        <v>24</v>
      </c>
      <c r="C6" s="7">
        <f>'No New Commitments'!M15</f>
        <v>0</v>
      </c>
      <c r="D6" s="7">
        <f>'2030 Current Plan'!M15</f>
        <v>700</v>
      </c>
      <c r="E6" s="7">
        <f>'Local Gen-Stor+Margin'!M16</f>
        <v>118</v>
      </c>
      <c r="F6" s="7">
        <f>'Local Dispatchable+Margin'!M18</f>
        <v>0</v>
      </c>
      <c r="G6" s="7">
        <f>'Meet Env Goals + Expand DSM'!M18</f>
        <v>700</v>
      </c>
      <c r="H6" s="7">
        <f>'Agg DSM+Storage+Maintain RE'!M16</f>
        <v>118</v>
      </c>
      <c r="I6" s="7">
        <f>'Agg DSM+Storage+65% RE'!M16</f>
        <v>700</v>
      </c>
      <c r="J6" s="7">
        <f>'H2'!M17</f>
        <v>700</v>
      </c>
      <c r="K6" s="7">
        <f>'H2+Storage'!M18</f>
        <v>700</v>
      </c>
      <c r="L6" s="7">
        <f>'Keep Existing Gas+Storage'!M17</f>
        <v>700</v>
      </c>
      <c r="M6" s="7">
        <f>'Replace FPP in 2028 w Gas'!M16</f>
        <v>700</v>
      </c>
      <c r="N6" s="7">
        <f>'EUC-1'!M17</f>
        <v>1000</v>
      </c>
      <c r="O6" s="7">
        <f>'EUC-2'!M17</f>
        <v>1000</v>
      </c>
    </row>
    <row r="7" spans="1:15" x14ac:dyDescent="0.25">
      <c r="B7" s="6" t="s">
        <v>25</v>
      </c>
      <c r="C7" s="7">
        <f>'No New Commitments'!M16</f>
        <v>0</v>
      </c>
      <c r="D7" s="7">
        <f>'2030 Current Plan'!M16</f>
        <v>1100</v>
      </c>
      <c r="E7" s="7">
        <f>'Local Gen-Stor+Margin'!M17</f>
        <v>932</v>
      </c>
      <c r="F7" s="7">
        <f>'Local Dispatchable+Margin'!M19</f>
        <v>0</v>
      </c>
      <c r="G7" s="7">
        <f>'Meet Env Goals + Expand DSM'!M19</f>
        <v>1100</v>
      </c>
      <c r="H7" s="7">
        <f>'Agg DSM+Storage+Maintain RE'!M17</f>
        <v>932</v>
      </c>
      <c r="I7" s="7">
        <f>'Agg DSM+Storage+65% RE'!M17</f>
        <v>1100</v>
      </c>
      <c r="J7" s="7">
        <f>'H2'!M18</f>
        <v>1100</v>
      </c>
      <c r="K7" s="7">
        <f>'H2+Storage'!M19</f>
        <v>1100</v>
      </c>
      <c r="L7" s="7">
        <f>'Keep Existing Gas+Storage'!M18</f>
        <v>1100</v>
      </c>
      <c r="M7" s="7">
        <f>'Replace FPP in 2028 w Gas'!M17</f>
        <v>1100</v>
      </c>
      <c r="N7" s="7">
        <f>'EUC-1'!M18</f>
        <v>1500</v>
      </c>
      <c r="O7" s="7">
        <f>'EUC-2'!M18</f>
        <v>1500</v>
      </c>
    </row>
    <row r="8" spans="1:15" x14ac:dyDescent="0.25">
      <c r="B8" s="6" t="s">
        <v>26</v>
      </c>
      <c r="C8" s="7">
        <f>'No New Commitments'!M17</f>
        <v>0</v>
      </c>
      <c r="D8" s="7">
        <f>'2030 Current Plan'!M17</f>
        <v>0</v>
      </c>
      <c r="E8" s="7">
        <f>'Local Gen-Stor+Margin'!M18</f>
        <v>0</v>
      </c>
      <c r="F8" s="7">
        <f>'Local Dispatchable+Margin'!M20</f>
        <v>0</v>
      </c>
      <c r="G8" s="7">
        <f>'Meet Env Goals + Expand DSM'!M20</f>
        <v>0</v>
      </c>
      <c r="H8" s="7">
        <f>'Agg DSM+Storage+Maintain RE'!M18</f>
        <v>0</v>
      </c>
      <c r="I8" s="7">
        <f>'Agg DSM+Storage+65% RE'!M18</f>
        <v>0</v>
      </c>
      <c r="J8" s="7">
        <f>'H2'!M19</f>
        <v>0</v>
      </c>
      <c r="K8" s="7">
        <f>'H2+Storage'!M20</f>
        <v>0</v>
      </c>
      <c r="L8" s="7">
        <f>'Keep Existing Gas+Storage'!M19</f>
        <v>0</v>
      </c>
      <c r="M8" s="7">
        <f>'Replace FPP in 2028 w Gas'!M18</f>
        <v>0</v>
      </c>
      <c r="N8" s="7">
        <f>'EUC-1'!M19</f>
        <v>0</v>
      </c>
      <c r="O8" s="7">
        <f>'EUC-2'!M19</f>
        <v>0</v>
      </c>
    </row>
    <row r="9" spans="1:15" x14ac:dyDescent="0.25">
      <c r="B9" s="6" t="s">
        <v>27</v>
      </c>
      <c r="C9" s="7">
        <f>'No New Commitments'!M18</f>
        <v>0</v>
      </c>
      <c r="D9" s="7">
        <f>'2030 Current Plan'!M18</f>
        <v>0</v>
      </c>
      <c r="E9" s="7">
        <f>'Local Gen-Stor+Margin'!M19</f>
        <v>0</v>
      </c>
      <c r="F9" s="7">
        <f>'Local Dispatchable+Margin'!M21</f>
        <v>0</v>
      </c>
      <c r="G9" s="7">
        <f>'Meet Env Goals + Expand DSM'!M21</f>
        <v>0</v>
      </c>
      <c r="H9" s="7">
        <f>'Agg DSM+Storage+Maintain RE'!M19</f>
        <v>0</v>
      </c>
      <c r="I9" s="7">
        <f>'Agg DSM+Storage+65% RE'!M19</f>
        <v>0</v>
      </c>
      <c r="J9" s="7">
        <f>'H2'!M20</f>
        <v>0</v>
      </c>
      <c r="K9" s="7">
        <f>'H2+Storage'!M21</f>
        <v>0</v>
      </c>
      <c r="L9" s="7">
        <f>'Keep Existing Gas+Storage'!M20</f>
        <v>0</v>
      </c>
      <c r="M9" s="7">
        <f>'Replace FPP in 2028 w Gas'!M19</f>
        <v>0</v>
      </c>
      <c r="N9" s="7">
        <f>'EUC-1'!M20</f>
        <v>0</v>
      </c>
      <c r="O9" s="7">
        <f>'EUC-2'!M20</f>
        <v>0</v>
      </c>
    </row>
    <row r="10" spans="1:15" x14ac:dyDescent="0.25">
      <c r="B10" s="6" t="s">
        <v>28</v>
      </c>
      <c r="C10" s="7">
        <f>'No New Commitments'!M19</f>
        <v>0</v>
      </c>
      <c r="D10" s="7">
        <f>'2030 Current Plan'!M19</f>
        <v>0</v>
      </c>
      <c r="E10" s="7">
        <f>'Local Gen-Stor+Margin'!M20</f>
        <v>225</v>
      </c>
      <c r="F10" s="7">
        <f>'Local Dispatchable+Margin'!M22</f>
        <v>600</v>
      </c>
      <c r="G10" s="7">
        <f>'Meet Env Goals + Expand DSM'!M22</f>
        <v>0</v>
      </c>
      <c r="H10" s="7">
        <f>'Agg DSM+Storage+Maintain RE'!M20</f>
        <v>0</v>
      </c>
      <c r="I10" s="7">
        <f>'Agg DSM+Storage+65% RE'!M20</f>
        <v>0</v>
      </c>
      <c r="J10" s="7">
        <f>'H2'!M21</f>
        <v>0</v>
      </c>
      <c r="K10" s="7">
        <f>'H2+Storage'!M22</f>
        <v>0</v>
      </c>
      <c r="L10" s="7">
        <f>'Keep Existing Gas+Storage'!M21</f>
        <v>0</v>
      </c>
      <c r="M10" s="7">
        <f>'Replace FPP in 2028 w Gas'!M20</f>
        <v>225</v>
      </c>
      <c r="N10" s="7">
        <f>'EUC-1'!M21</f>
        <v>0</v>
      </c>
      <c r="O10" s="7">
        <f>'EUC-2'!M21</f>
        <v>0</v>
      </c>
    </row>
    <row r="11" spans="1:15" x14ac:dyDescent="0.25">
      <c r="B11" s="6" t="s">
        <v>29</v>
      </c>
      <c r="C11" s="7">
        <f>'No New Commitments'!M20</f>
        <v>0</v>
      </c>
      <c r="D11" s="7">
        <f>'2030 Current Plan'!M20</f>
        <v>0</v>
      </c>
      <c r="E11" s="7">
        <f>'Local Gen-Stor+Margin'!M21</f>
        <v>350</v>
      </c>
      <c r="F11" s="7">
        <f>'Local Dispatchable+Margin'!M23</f>
        <v>500</v>
      </c>
      <c r="G11" s="7">
        <f>'Meet Env Goals + Expand DSM'!M23</f>
        <v>0</v>
      </c>
      <c r="H11" s="7">
        <f>'Agg DSM+Storage+Maintain RE'!M21</f>
        <v>0</v>
      </c>
      <c r="I11" s="7">
        <f>'Agg DSM+Storage+65% RE'!M21</f>
        <v>0</v>
      </c>
      <c r="J11" s="7">
        <f>'H2'!M22</f>
        <v>0</v>
      </c>
      <c r="K11" s="7">
        <f>'H2+Storage'!M23</f>
        <v>0</v>
      </c>
      <c r="L11" s="7">
        <f>'Keep Existing Gas+Storage'!M22</f>
        <v>0</v>
      </c>
      <c r="M11" s="7">
        <f>'Replace FPP in 2028 w Gas'!M21</f>
        <v>350</v>
      </c>
      <c r="N11" s="7">
        <f>'EUC-1'!M22</f>
        <v>0</v>
      </c>
      <c r="O11" s="7">
        <f>'EUC-2'!M22</f>
        <v>0</v>
      </c>
    </row>
    <row r="12" spans="1:15" x14ac:dyDescent="0.25">
      <c r="B12" s="6" t="s">
        <v>30</v>
      </c>
      <c r="C12" s="7">
        <f>'No New Commitments'!M21</f>
        <v>0</v>
      </c>
      <c r="D12" s="7">
        <f>'2030 Current Plan'!M21</f>
        <v>0</v>
      </c>
      <c r="E12" s="7">
        <f>'Local Gen-Stor+Margin'!M22</f>
        <v>0</v>
      </c>
      <c r="F12" s="7">
        <f>'Local Dispatchable+Margin'!M24</f>
        <v>0</v>
      </c>
      <c r="G12" s="7">
        <f>'Meet Env Goals + Expand DSM'!M24</f>
        <v>0</v>
      </c>
      <c r="H12" s="7">
        <f>'Agg DSM+Storage+Maintain RE'!M22</f>
        <v>0</v>
      </c>
      <c r="I12" s="7">
        <f>'Agg DSM+Storage+65% RE'!M22</f>
        <v>0</v>
      </c>
      <c r="J12" s="7">
        <f>'H2'!M23</f>
        <v>1100</v>
      </c>
      <c r="K12" s="7">
        <f>'H2+Storage'!M24</f>
        <v>550</v>
      </c>
      <c r="L12" s="7">
        <f>'Keep Existing Gas+Storage'!M23</f>
        <v>0</v>
      </c>
      <c r="M12" s="7">
        <f>'Replace FPP in 2028 w Gas'!M22</f>
        <v>0</v>
      </c>
      <c r="N12" s="7">
        <f>'EUC-1'!M23</f>
        <v>0</v>
      </c>
      <c r="O12" s="7">
        <f>'EUC-2'!M23</f>
        <v>0</v>
      </c>
    </row>
    <row r="13" spans="1:15" x14ac:dyDescent="0.25">
      <c r="B13" s="6" t="s">
        <v>31</v>
      </c>
      <c r="C13" s="7">
        <f>'No New Commitments'!M22</f>
        <v>0</v>
      </c>
      <c r="D13" s="7">
        <f>'2030 Current Plan'!M22</f>
        <v>0</v>
      </c>
      <c r="E13" s="7">
        <f>'Local Gen-Stor+Margin'!M23</f>
        <v>25</v>
      </c>
      <c r="F13" s="7">
        <f>'Local Dispatchable+Margin'!M25</f>
        <v>0</v>
      </c>
      <c r="G13" s="7">
        <f>'Meet Env Goals + Expand DSM'!M25</f>
        <v>0</v>
      </c>
      <c r="H13" s="7">
        <f>'Agg DSM+Storage+Maintain RE'!M23</f>
        <v>25</v>
      </c>
      <c r="I13" s="7">
        <f>'Agg DSM+Storage+65% RE'!M23</f>
        <v>25</v>
      </c>
      <c r="J13" s="7">
        <f>'H2'!M24</f>
        <v>0</v>
      </c>
      <c r="K13" s="7">
        <f>'H2+Storage'!M25</f>
        <v>25</v>
      </c>
      <c r="L13" s="7">
        <f>'Keep Existing Gas+Storage'!M24</f>
        <v>25</v>
      </c>
      <c r="M13" s="7">
        <f>'Replace FPP in 2028 w Gas'!M23</f>
        <v>0</v>
      </c>
      <c r="N13" s="7">
        <f>'EUC-1'!M24</f>
        <v>25</v>
      </c>
      <c r="O13" s="7">
        <f>'EUC-2'!M24</f>
        <v>25</v>
      </c>
    </row>
    <row r="14" spans="1:15" x14ac:dyDescent="0.25">
      <c r="B14" s="6" t="s">
        <v>32</v>
      </c>
      <c r="C14" s="7">
        <f>'No New Commitments'!M23</f>
        <v>0</v>
      </c>
      <c r="D14" s="7">
        <f>'2030 Current Plan'!M23</f>
        <v>0</v>
      </c>
      <c r="E14" s="7">
        <f>'Local Gen-Stor+Margin'!M24</f>
        <v>100</v>
      </c>
      <c r="F14" s="7">
        <f>'Local Dispatchable+Margin'!M26</f>
        <v>0</v>
      </c>
      <c r="G14" s="7">
        <f>'Meet Env Goals + Expand DSM'!M26</f>
        <v>0</v>
      </c>
      <c r="H14" s="7">
        <f>'Agg DSM+Storage+Maintain RE'!M24</f>
        <v>100</v>
      </c>
      <c r="I14" s="7">
        <f>'Agg DSM+Storage+65% RE'!M24</f>
        <v>100</v>
      </c>
      <c r="J14" s="7">
        <f>'H2'!M25</f>
        <v>0</v>
      </c>
      <c r="K14" s="7">
        <f>'H2+Storage'!M26</f>
        <v>100</v>
      </c>
      <c r="L14" s="7">
        <f>'Keep Existing Gas+Storage'!M25</f>
        <v>100</v>
      </c>
      <c r="M14" s="7">
        <f>'Replace FPP in 2028 w Gas'!M24</f>
        <v>0</v>
      </c>
      <c r="N14" s="7">
        <f>'EUC-1'!M25</f>
        <v>200</v>
      </c>
      <c r="O14" s="7">
        <f>'EUC-2'!M25</f>
        <v>360</v>
      </c>
    </row>
    <row r="15" spans="1:15" x14ac:dyDescent="0.25">
      <c r="B15" s="6" t="s">
        <v>33</v>
      </c>
      <c r="C15" s="7">
        <f>'No New Commitments'!M24</f>
        <v>0</v>
      </c>
      <c r="D15" s="7">
        <f>'2030 Current Plan'!M24</f>
        <v>0</v>
      </c>
      <c r="E15" s="7">
        <f>'Local Gen-Stor+Margin'!M25</f>
        <v>150</v>
      </c>
      <c r="F15" s="7">
        <f>'Local Dispatchable+Margin'!M27</f>
        <v>0</v>
      </c>
      <c r="G15" s="7">
        <f>'Meet Env Goals + Expand DSM'!M27</f>
        <v>0</v>
      </c>
      <c r="H15" s="7">
        <f>'Agg DSM+Storage+Maintain RE'!M25</f>
        <v>150</v>
      </c>
      <c r="I15" s="7">
        <f>'Agg DSM+Storage+65% RE'!M25</f>
        <v>150</v>
      </c>
      <c r="J15" s="7">
        <f>'H2'!M26</f>
        <v>0</v>
      </c>
      <c r="K15" s="7">
        <f>'H2+Storage'!M27</f>
        <v>150</v>
      </c>
      <c r="L15" s="7">
        <f>'Keep Existing Gas+Storage'!M26</f>
        <v>150</v>
      </c>
      <c r="M15" s="7">
        <f>'Replace FPP in 2028 w Gas'!M25</f>
        <v>0</v>
      </c>
      <c r="N15" s="7">
        <f>'EUC-1'!M26</f>
        <v>300</v>
      </c>
      <c r="O15" s="7">
        <f>'EUC-2'!M26</f>
        <v>540</v>
      </c>
    </row>
    <row r="16" spans="1:15" x14ac:dyDescent="0.25">
      <c r="B16" s="6" t="s">
        <v>34</v>
      </c>
      <c r="C16" s="7">
        <f>'No New Commitments'!M25</f>
        <v>0</v>
      </c>
      <c r="D16" s="7">
        <f>'2030 Current Plan'!M25</f>
        <v>0</v>
      </c>
      <c r="E16" s="7">
        <f>'Local Gen-Stor+Margin'!M26</f>
        <v>0</v>
      </c>
      <c r="F16" s="7">
        <f>'Local Dispatchable+Margin'!M28</f>
        <v>0</v>
      </c>
      <c r="G16" s="7">
        <f>'Meet Env Goals + Expand DSM'!M28</f>
        <v>0</v>
      </c>
      <c r="H16" s="7">
        <f>'Agg DSM+Storage+Maintain RE'!M26</f>
        <v>120</v>
      </c>
      <c r="I16" s="7">
        <f>'Agg DSM+Storage+65% RE'!M26</f>
        <v>120</v>
      </c>
      <c r="J16" s="7">
        <f>'H2'!M27</f>
        <v>0</v>
      </c>
      <c r="K16" s="7">
        <f>'H2+Storage'!M28</f>
        <v>120</v>
      </c>
      <c r="L16" s="7">
        <f>'Keep Existing Gas+Storage'!M27</f>
        <v>120</v>
      </c>
      <c r="M16" s="7">
        <f>'Replace FPP in 2028 w Gas'!M26</f>
        <v>0</v>
      </c>
      <c r="N16" s="7">
        <f>'EUC-1'!M27</f>
        <v>0</v>
      </c>
      <c r="O16" s="7">
        <f>'EUC-2'!M27</f>
        <v>0</v>
      </c>
    </row>
    <row r="17" spans="2:15" x14ac:dyDescent="0.25">
      <c r="B17" s="8" t="s">
        <v>35</v>
      </c>
      <c r="C17" s="7">
        <f>'No New Commitments'!M26</f>
        <v>0</v>
      </c>
      <c r="D17" s="7">
        <f>'2030 Current Plan'!M26</f>
        <v>0</v>
      </c>
      <c r="E17" s="7">
        <f>'Local Gen-Stor+Margin'!M27</f>
        <v>0</v>
      </c>
      <c r="F17" s="7">
        <f>'Local Dispatchable+Margin'!M29</f>
        <v>0</v>
      </c>
      <c r="G17" s="7">
        <f>'Meet Env Goals + Expand DSM'!M29</f>
        <v>0</v>
      </c>
      <c r="H17" s="7">
        <f>'Agg DSM+Storage+Maintain RE'!M27</f>
        <v>0</v>
      </c>
      <c r="I17" s="7">
        <f>'Agg DSM+Storage+65% RE'!M27</f>
        <v>0</v>
      </c>
      <c r="J17" s="7">
        <f>'H2'!M28</f>
        <v>0</v>
      </c>
      <c r="K17" s="7">
        <f>'H2+Storage'!M29</f>
        <v>0</v>
      </c>
      <c r="L17" s="7">
        <f>'Keep Existing Gas+Storage'!M28</f>
        <v>0</v>
      </c>
      <c r="M17" s="7">
        <f>'Replace FPP in 2028 w Gas'!M27</f>
        <v>0</v>
      </c>
      <c r="N17" s="7">
        <f>'EUC-1'!M28</f>
        <v>0</v>
      </c>
      <c r="O17" s="7">
        <f>'EUC-2'!M28</f>
        <v>0</v>
      </c>
    </row>
    <row r="18" spans="2:15" x14ac:dyDescent="0.25">
      <c r="B18" s="9" t="s">
        <v>36</v>
      </c>
      <c r="C18" s="7">
        <f>'No New Commitments'!M27</f>
        <v>0</v>
      </c>
      <c r="D18" s="7">
        <f>'2030 Current Plan'!M27</f>
        <v>0</v>
      </c>
      <c r="E18" s="7">
        <f>'Local Gen-Stor+Margin'!M28</f>
        <v>0</v>
      </c>
      <c r="F18" s="7">
        <f>'Local Dispatchable+Margin'!M30</f>
        <v>0</v>
      </c>
      <c r="G18" s="7">
        <f>'Meet Env Goals + Expand DSM'!M30</f>
        <v>0</v>
      </c>
      <c r="H18" s="7">
        <f>'Agg DSM+Storage+Maintain RE'!M28</f>
        <v>0</v>
      </c>
      <c r="I18" s="7">
        <f>'Agg DSM+Storage+65% RE'!M28</f>
        <v>0</v>
      </c>
      <c r="J18" s="7">
        <f>'H2'!M29</f>
        <v>0</v>
      </c>
      <c r="K18" s="7">
        <f>'H2+Storage'!M30</f>
        <v>0</v>
      </c>
      <c r="L18" s="7">
        <f>'Keep Existing Gas+Storage'!M29</f>
        <v>0</v>
      </c>
      <c r="M18" s="7">
        <f>'Replace FPP in 2028 w Gas'!M28</f>
        <v>0</v>
      </c>
      <c r="N18" s="7">
        <f>'EUC-1'!M29</f>
        <v>0</v>
      </c>
      <c r="O18" s="7">
        <f>'EUC-2'!M29</f>
        <v>0</v>
      </c>
    </row>
    <row r="19" spans="2:15" x14ac:dyDescent="0.25">
      <c r="B19" s="12" t="s">
        <v>3</v>
      </c>
      <c r="C19" s="7">
        <f>'No New Commitments'!M28</f>
        <v>0</v>
      </c>
      <c r="D19" s="7">
        <f>'2030 Current Plan'!M28</f>
        <v>0</v>
      </c>
      <c r="E19" s="7">
        <f>'Local Gen-Stor+Margin'!M29</f>
        <v>149.26999999999998</v>
      </c>
      <c r="F19" s="7">
        <f>'Local Dispatchable+Margin'!M31</f>
        <v>74.634999999999991</v>
      </c>
      <c r="G19" s="7">
        <f>'Meet Env Goals + Expand DSM'!M31</f>
        <v>149.26999999999998</v>
      </c>
      <c r="H19" s="7">
        <f>'Agg DSM+Storage+Maintain RE'!M29</f>
        <v>204.11769126812737</v>
      </c>
      <c r="I19" s="7">
        <f>'Agg DSM+Storage+65% RE'!M29</f>
        <v>204.11769126812737</v>
      </c>
      <c r="J19" s="7">
        <f>'H2'!M30</f>
        <v>149.26999999999998</v>
      </c>
      <c r="K19" s="7">
        <f>'H2+Storage'!M31</f>
        <v>149.26999999999998</v>
      </c>
      <c r="L19" s="7">
        <f>'Keep Existing Gas+Storage'!M30</f>
        <v>149.26999999999998</v>
      </c>
      <c r="M19" s="7">
        <f>'Replace FPP in 2028 w Gas'!M29</f>
        <v>149.26999999999998</v>
      </c>
      <c r="N19" s="7">
        <f>'EUC-1'!M30</f>
        <v>180</v>
      </c>
      <c r="O19" s="7">
        <f>'EUC-2'!M30</f>
        <v>149.26999999999998</v>
      </c>
    </row>
    <row r="20" spans="2:15" x14ac:dyDescent="0.25">
      <c r="B20" s="12" t="s">
        <v>5</v>
      </c>
      <c r="C20" s="7">
        <f>'No New Commitments'!M29</f>
        <v>0</v>
      </c>
      <c r="D20" s="7">
        <f>'2030 Current Plan'!M29</f>
        <v>0</v>
      </c>
      <c r="E20" s="7">
        <f>'Local Gen-Stor+Margin'!M30</f>
        <v>0</v>
      </c>
      <c r="F20" s="7">
        <f>'Local Dispatchable+Margin'!M32</f>
        <v>0</v>
      </c>
      <c r="G20" s="7">
        <f>'Meet Env Goals + Expand DSM'!M32</f>
        <v>0</v>
      </c>
      <c r="H20" s="7">
        <f>'Agg DSM+Storage+Maintain RE'!M30</f>
        <v>0</v>
      </c>
      <c r="I20" s="7">
        <f>'Agg DSM+Storage+65% RE'!M30</f>
        <v>0</v>
      </c>
      <c r="J20" s="7">
        <f>'H2'!M31</f>
        <v>0</v>
      </c>
      <c r="K20" s="7">
        <f>'H2+Storage'!M32</f>
        <v>0</v>
      </c>
      <c r="L20" s="7">
        <f>'Keep Existing Gas+Storage'!M31</f>
        <v>0</v>
      </c>
      <c r="M20" s="7">
        <f>'Replace FPP in 2028 w Gas'!M30</f>
        <v>0</v>
      </c>
      <c r="N20" s="7">
        <f>'EUC-1'!M31</f>
        <v>180</v>
      </c>
      <c r="O20" s="7">
        <f>'EUC-2'!M31</f>
        <v>0</v>
      </c>
    </row>
    <row r="21" spans="2:15" x14ac:dyDescent="0.25">
      <c r="B21" s="12" t="s">
        <v>37</v>
      </c>
      <c r="C21" s="7">
        <f>'No New Commitments'!M30</f>
        <v>0</v>
      </c>
      <c r="D21" s="7">
        <f>'2030 Current Plan'!M30</f>
        <v>0</v>
      </c>
      <c r="E21" s="7">
        <f>'Local Gen-Stor+Margin'!M31</f>
        <v>80.599999999999966</v>
      </c>
      <c r="F21" s="7">
        <f>'Local Dispatchable+Margin'!M33</f>
        <v>40.299999999999983</v>
      </c>
      <c r="G21" s="7">
        <f>'Meet Env Goals + Expand DSM'!M33</f>
        <v>80.599999999999966</v>
      </c>
      <c r="H21" s="7">
        <f>'Agg DSM+Storage+Maintain RE'!M31</f>
        <v>148.83770217316163</v>
      </c>
      <c r="I21" s="7">
        <f>'Agg DSM+Storage+65% RE'!M31</f>
        <v>148.83770217316163</v>
      </c>
      <c r="J21" s="7">
        <f>'H2'!M32</f>
        <v>80.599999999999966</v>
      </c>
      <c r="K21" s="7">
        <f>'H2+Storage'!M33</f>
        <v>80.599999999999966</v>
      </c>
      <c r="L21" s="7">
        <f>'Keep Existing Gas+Storage'!M32</f>
        <v>80.599999999999966</v>
      </c>
      <c r="M21" s="7">
        <f>'Replace FPP in 2028 w Gas'!M31</f>
        <v>80.599999999999966</v>
      </c>
      <c r="N21" s="7">
        <f>'EUC-1'!M32</f>
        <v>350</v>
      </c>
      <c r="O21" s="7">
        <f>'EUC-2'!M32</f>
        <v>80.599999999999966</v>
      </c>
    </row>
    <row r="22" spans="2:15" x14ac:dyDescent="0.25">
      <c r="B22" s="50" t="s">
        <v>38</v>
      </c>
      <c r="C22" s="7">
        <f>'No New Commitments'!M31</f>
        <v>0</v>
      </c>
      <c r="D22" s="7">
        <f>'2030 Current Plan'!M31</f>
        <v>0</v>
      </c>
      <c r="E22" s="7">
        <f>'Local Gen-Stor+Margin'!M32</f>
        <v>18</v>
      </c>
      <c r="F22" s="7">
        <f>'Local Dispatchable+Margin'!M34</f>
        <v>9</v>
      </c>
      <c r="G22" s="7">
        <f>'Meet Env Goals + Expand DSM'!M34</f>
        <v>18</v>
      </c>
      <c r="H22" s="7">
        <f>'Agg DSM+Storage+Maintain RE'!M32</f>
        <v>18</v>
      </c>
      <c r="I22" s="7">
        <f>'Agg DSM+Storage+65% RE'!M32</f>
        <v>18</v>
      </c>
      <c r="J22" s="7">
        <f>'H2'!M33</f>
        <v>18</v>
      </c>
      <c r="K22" s="7">
        <f>'H2+Storage'!M34</f>
        <v>18</v>
      </c>
      <c r="L22" s="7">
        <f>'Keep Existing Gas+Storage'!M33</f>
        <v>18</v>
      </c>
      <c r="M22" s="7">
        <f>'Replace FPP in 2028 w Gas'!M32</f>
        <v>18</v>
      </c>
      <c r="N22" s="7">
        <f>'EUC-1'!M33</f>
        <v>18</v>
      </c>
      <c r="O22" s="7">
        <f>'EUC-2'!M33</f>
        <v>18</v>
      </c>
    </row>
  </sheetData>
  <pageMargins left="0.7" right="0.7" top="0.75" bottom="0.75" header="0.3" footer="0.3"/>
  <pageSetup scale="47" orientation="landscape" r:id="rId1"/>
  <headerFooter>
    <oddFooter>&amp;L&amp;F&amp;C&amp;A</oddFooter>
  </headerFooter>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7EF4C25-C658-4B42-811F-57A0B63E013F}">
  <sheetPr>
    <tabColor rgb="FF00B050"/>
    <pageSetUpPr fitToPage="1"/>
  </sheetPr>
  <dimension ref="A2:N51"/>
  <sheetViews>
    <sheetView zoomScale="90" zoomScaleNormal="90" workbookViewId="0"/>
  </sheetViews>
  <sheetFormatPr defaultRowHeight="15" x14ac:dyDescent="0.25"/>
  <cols>
    <col min="1" max="1" width="3.85546875" customWidth="1"/>
    <col min="2" max="2" width="64.5703125" customWidth="1"/>
    <col min="3" max="13" width="13.28515625" customWidth="1"/>
  </cols>
  <sheetData>
    <row r="2" spans="1:13" x14ac:dyDescent="0.25">
      <c r="B2" s="1" t="s">
        <v>39</v>
      </c>
    </row>
    <row r="3" spans="1:13" x14ac:dyDescent="0.25">
      <c r="B3" t="s">
        <v>40</v>
      </c>
    </row>
    <row r="5" spans="1:13" x14ac:dyDescent="0.25">
      <c r="B5" s="1" t="s">
        <v>41</v>
      </c>
    </row>
    <row r="6" spans="1:13" x14ac:dyDescent="0.25">
      <c r="A6" t="s">
        <v>42</v>
      </c>
      <c r="B6" t="s">
        <v>43</v>
      </c>
    </row>
    <row r="7" spans="1:13" x14ac:dyDescent="0.25">
      <c r="A7" t="s">
        <v>44</v>
      </c>
      <c r="B7" t="s">
        <v>45</v>
      </c>
    </row>
    <row r="8" spans="1:13" x14ac:dyDescent="0.25">
      <c r="A8" t="s">
        <v>46</v>
      </c>
      <c r="B8" t="s">
        <v>47</v>
      </c>
    </row>
    <row r="9" spans="1:13" x14ac:dyDescent="0.25">
      <c r="A9" t="s">
        <v>48</v>
      </c>
      <c r="B9" s="23" t="s">
        <v>49</v>
      </c>
    </row>
    <row r="10" spans="1:13" x14ac:dyDescent="0.25">
      <c r="A10" t="s">
        <v>50</v>
      </c>
      <c r="B10" t="s">
        <v>51</v>
      </c>
    </row>
    <row r="12" spans="1:13" x14ac:dyDescent="0.25">
      <c r="C12" t="s">
        <v>55</v>
      </c>
    </row>
    <row r="13" spans="1:13" x14ac:dyDescent="0.25">
      <c r="B13" s="1"/>
      <c r="C13" s="2">
        <v>2025</v>
      </c>
      <c r="D13" s="3">
        <v>2026</v>
      </c>
      <c r="E13" s="3">
        <v>2027</v>
      </c>
      <c r="F13" s="3">
        <v>2028</v>
      </c>
      <c r="G13" s="3">
        <v>2029</v>
      </c>
      <c r="H13" s="3">
        <v>2030</v>
      </c>
      <c r="I13" s="3">
        <v>2031</v>
      </c>
      <c r="J13" s="3">
        <v>2032</v>
      </c>
      <c r="K13" s="3">
        <v>2033</v>
      </c>
      <c r="L13" s="3">
        <v>2034</v>
      </c>
      <c r="M13" s="3">
        <v>2035</v>
      </c>
    </row>
    <row r="14" spans="1:13" x14ac:dyDescent="0.25">
      <c r="B14" s="4" t="s">
        <v>23</v>
      </c>
      <c r="C14" s="5"/>
      <c r="D14" s="5"/>
      <c r="E14" s="5"/>
      <c r="F14" s="5"/>
      <c r="G14" s="5"/>
      <c r="H14" s="5"/>
      <c r="I14" s="5"/>
      <c r="J14" s="5"/>
      <c r="K14" s="5"/>
      <c r="L14" s="5"/>
      <c r="M14" s="5"/>
    </row>
    <row r="15" spans="1:13" x14ac:dyDescent="0.25">
      <c r="B15" s="6" t="s">
        <v>24</v>
      </c>
      <c r="C15" s="7"/>
      <c r="D15" s="7"/>
      <c r="E15" s="7"/>
      <c r="F15" s="7"/>
      <c r="G15" s="7"/>
      <c r="H15" s="7"/>
      <c r="I15" s="7"/>
      <c r="J15" s="7"/>
      <c r="K15" s="7"/>
      <c r="L15" s="7"/>
      <c r="M15" s="7"/>
    </row>
    <row r="16" spans="1:13" x14ac:dyDescent="0.25">
      <c r="B16" s="6" t="s">
        <v>25</v>
      </c>
      <c r="C16" s="7"/>
      <c r="D16" s="7"/>
      <c r="E16" s="7"/>
      <c r="F16" s="7"/>
      <c r="G16" s="7"/>
      <c r="H16" s="7"/>
      <c r="I16" s="7"/>
      <c r="J16" s="7"/>
      <c r="K16" s="7"/>
      <c r="L16" s="7"/>
      <c r="M16" s="7"/>
    </row>
    <row r="17" spans="2:14" x14ac:dyDescent="0.25">
      <c r="B17" s="6" t="s">
        <v>26</v>
      </c>
      <c r="C17" s="7"/>
      <c r="D17" s="7"/>
      <c r="E17" s="7"/>
      <c r="F17" s="7"/>
      <c r="G17" s="7"/>
      <c r="H17" s="7"/>
      <c r="I17" s="7"/>
      <c r="J17" s="7"/>
      <c r="K17" s="7"/>
      <c r="L17" s="7"/>
      <c r="M17" s="7"/>
    </row>
    <row r="18" spans="2:14" x14ac:dyDescent="0.25">
      <c r="B18" s="6" t="s">
        <v>27</v>
      </c>
      <c r="C18" s="7"/>
      <c r="D18" s="7"/>
      <c r="E18" s="7"/>
      <c r="F18" s="7"/>
      <c r="G18" s="7"/>
      <c r="H18" s="7"/>
      <c r="I18" s="7"/>
      <c r="J18" s="7"/>
      <c r="K18" s="7"/>
      <c r="L18" s="7"/>
      <c r="M18" s="7"/>
    </row>
    <row r="19" spans="2:14" x14ac:dyDescent="0.25">
      <c r="B19" s="6" t="s">
        <v>28</v>
      </c>
      <c r="C19" s="7"/>
      <c r="D19" s="7"/>
      <c r="E19" s="7"/>
      <c r="F19" s="7"/>
      <c r="G19" s="7"/>
      <c r="H19" s="7"/>
      <c r="I19" s="7"/>
      <c r="J19" s="7"/>
      <c r="K19" s="7"/>
      <c r="L19" s="7"/>
      <c r="M19" s="7"/>
    </row>
    <row r="20" spans="2:14" x14ac:dyDescent="0.25">
      <c r="B20" s="6" t="s">
        <v>29</v>
      </c>
      <c r="C20" s="7"/>
      <c r="D20" s="7"/>
      <c r="E20" s="7"/>
      <c r="F20" s="7"/>
      <c r="G20" s="7"/>
      <c r="H20" s="7"/>
      <c r="I20" s="7"/>
      <c r="J20" s="7"/>
      <c r="K20" s="7"/>
      <c r="L20" s="7"/>
      <c r="M20" s="7"/>
    </row>
    <row r="21" spans="2:14" x14ac:dyDescent="0.25">
      <c r="B21" s="6" t="s">
        <v>30</v>
      </c>
      <c r="C21" s="7"/>
      <c r="D21" s="7"/>
      <c r="E21" s="7"/>
      <c r="F21" s="7"/>
      <c r="G21" s="7"/>
      <c r="H21" s="7"/>
      <c r="I21" s="7"/>
      <c r="J21" s="7"/>
      <c r="K21" s="7"/>
      <c r="L21" s="7"/>
      <c r="M21" s="7"/>
    </row>
    <row r="22" spans="2:14" x14ac:dyDescent="0.25">
      <c r="B22" s="6" t="s">
        <v>31</v>
      </c>
      <c r="C22" s="7"/>
      <c r="D22" s="7"/>
      <c r="E22" s="7"/>
      <c r="F22" s="7"/>
      <c r="G22" s="7"/>
      <c r="H22" s="7"/>
      <c r="I22" s="7"/>
      <c r="J22" s="7"/>
      <c r="K22" s="7"/>
      <c r="L22" s="7"/>
      <c r="M22" s="7"/>
    </row>
    <row r="23" spans="2:14" x14ac:dyDescent="0.25">
      <c r="B23" s="6" t="s">
        <v>32</v>
      </c>
      <c r="C23" s="7"/>
      <c r="D23" s="7"/>
      <c r="E23" s="14"/>
      <c r="F23" s="14"/>
      <c r="G23" s="14"/>
      <c r="H23" s="14"/>
      <c r="I23" s="14"/>
      <c r="J23" s="14"/>
      <c r="K23" s="14"/>
      <c r="L23" s="14"/>
      <c r="M23" s="14"/>
    </row>
    <row r="24" spans="2:14" x14ac:dyDescent="0.25">
      <c r="B24" s="6" t="s">
        <v>33</v>
      </c>
      <c r="C24" s="7"/>
      <c r="D24" s="7"/>
      <c r="E24" s="7"/>
      <c r="F24" s="7"/>
      <c r="G24" s="7"/>
      <c r="H24" s="7"/>
      <c r="I24" s="7"/>
      <c r="J24" s="7"/>
      <c r="K24" s="7"/>
      <c r="L24" s="7"/>
      <c r="M24" s="7"/>
    </row>
    <row r="25" spans="2:14" x14ac:dyDescent="0.25">
      <c r="B25" s="6" t="s">
        <v>34</v>
      </c>
      <c r="C25" s="7"/>
      <c r="D25" s="7"/>
      <c r="E25" s="7"/>
      <c r="F25" s="7"/>
      <c r="G25" s="7"/>
      <c r="H25" s="7"/>
      <c r="I25" s="7"/>
      <c r="J25" s="7"/>
      <c r="K25" s="7"/>
      <c r="L25" s="7"/>
      <c r="M25" s="7"/>
    </row>
    <row r="26" spans="2:14" x14ac:dyDescent="0.25">
      <c r="B26" s="8" t="s">
        <v>35</v>
      </c>
      <c r="C26" s="7"/>
      <c r="D26" s="7"/>
      <c r="E26" s="7"/>
      <c r="F26" s="7"/>
      <c r="G26" s="7"/>
      <c r="H26" s="7"/>
      <c r="I26" s="7"/>
      <c r="J26" s="7"/>
      <c r="K26" s="7"/>
      <c r="L26" s="7"/>
      <c r="M26" s="7"/>
    </row>
    <row r="27" spans="2:14" x14ac:dyDescent="0.25">
      <c r="B27" s="9" t="s">
        <v>36</v>
      </c>
      <c r="C27" s="10"/>
      <c r="D27" s="10"/>
      <c r="E27" s="10"/>
      <c r="F27" s="10"/>
      <c r="G27" s="10"/>
      <c r="H27" s="10"/>
      <c r="I27" s="10"/>
      <c r="J27" s="10"/>
      <c r="K27" s="10"/>
      <c r="L27" s="10"/>
      <c r="M27" s="10"/>
    </row>
    <row r="28" spans="2:14" x14ac:dyDescent="0.25">
      <c r="B28" s="12" t="s">
        <v>3</v>
      </c>
      <c r="C28" s="7"/>
      <c r="D28" s="7"/>
      <c r="E28" s="7"/>
      <c r="F28" s="7"/>
      <c r="G28" s="7"/>
      <c r="H28" s="7"/>
      <c r="I28" s="7"/>
      <c r="J28" s="7"/>
      <c r="K28" s="7"/>
      <c r="L28" s="7"/>
      <c r="M28" s="7"/>
      <c r="N28" s="51"/>
    </row>
    <row r="29" spans="2:14" x14ac:dyDescent="0.25">
      <c r="B29" s="12" t="s">
        <v>5</v>
      </c>
      <c r="C29" s="7"/>
      <c r="D29" s="7"/>
      <c r="E29" s="7"/>
      <c r="F29" s="7"/>
      <c r="G29" s="7"/>
      <c r="H29" s="7"/>
      <c r="I29" s="7"/>
      <c r="J29" s="7"/>
      <c r="K29" s="7"/>
      <c r="L29" s="7"/>
      <c r="M29" s="7"/>
    </row>
    <row r="30" spans="2:14" x14ac:dyDescent="0.25">
      <c r="B30" s="12" t="s">
        <v>37</v>
      </c>
      <c r="C30" s="7"/>
      <c r="D30" s="7"/>
      <c r="E30" s="7"/>
      <c r="F30" s="7"/>
      <c r="G30" s="7"/>
      <c r="H30" s="7"/>
      <c r="I30" s="7"/>
      <c r="J30" s="7"/>
      <c r="K30" s="7"/>
      <c r="L30" s="7"/>
      <c r="M30" s="7"/>
      <c r="N30" s="51"/>
    </row>
    <row r="31" spans="2:14" x14ac:dyDescent="0.25">
      <c r="B31" s="50" t="s">
        <v>38</v>
      </c>
      <c r="C31" s="52"/>
      <c r="D31" s="52"/>
      <c r="E31" s="52"/>
      <c r="F31" s="52"/>
      <c r="G31" s="52"/>
      <c r="H31" s="52"/>
      <c r="I31" s="52"/>
      <c r="J31" s="52"/>
      <c r="K31" s="52"/>
      <c r="L31" s="52"/>
      <c r="M31" s="52"/>
    </row>
    <row r="33" spans="2:13" x14ac:dyDescent="0.25">
      <c r="C33" t="s">
        <v>56</v>
      </c>
    </row>
    <row r="34" spans="2:13" x14ac:dyDescent="0.25">
      <c r="C34" s="3">
        <v>2025</v>
      </c>
      <c r="D34" s="3">
        <v>2026</v>
      </c>
      <c r="E34" s="3">
        <v>2027</v>
      </c>
      <c r="F34" s="3">
        <v>2028</v>
      </c>
      <c r="G34" s="3">
        <v>2029</v>
      </c>
      <c r="H34" s="3">
        <v>2030</v>
      </c>
      <c r="I34" s="3">
        <v>2031</v>
      </c>
      <c r="J34" s="3">
        <v>2032</v>
      </c>
      <c r="K34" s="3">
        <v>2033</v>
      </c>
      <c r="L34" s="3">
        <v>2034</v>
      </c>
      <c r="M34" s="3">
        <v>2035</v>
      </c>
    </row>
    <row r="35" spans="2:13" x14ac:dyDescent="0.25">
      <c r="B35" s="4" t="s">
        <v>57</v>
      </c>
      <c r="C35" s="5"/>
      <c r="D35" s="5"/>
      <c r="E35" s="5"/>
      <c r="F35" s="5"/>
      <c r="G35" s="5"/>
      <c r="H35" s="5"/>
      <c r="I35" s="5"/>
      <c r="J35" s="5"/>
      <c r="K35" s="5"/>
      <c r="L35" s="5"/>
      <c r="M35" s="5"/>
    </row>
    <row r="36" spans="2:13" x14ac:dyDescent="0.25">
      <c r="B36" s="13" t="s">
        <v>58</v>
      </c>
      <c r="C36" s="7">
        <v>200</v>
      </c>
      <c r="D36" s="7">
        <v>200</v>
      </c>
      <c r="E36" s="7">
        <v>200</v>
      </c>
      <c r="F36" s="7">
        <v>200</v>
      </c>
      <c r="G36" s="7">
        <v>200</v>
      </c>
      <c r="H36" s="7">
        <v>200</v>
      </c>
      <c r="I36" s="7">
        <v>200</v>
      </c>
      <c r="J36" s="7">
        <v>200</v>
      </c>
      <c r="K36" s="7">
        <v>200</v>
      </c>
      <c r="L36" s="7">
        <v>200</v>
      </c>
      <c r="M36" s="7">
        <v>200</v>
      </c>
    </row>
    <row r="37" spans="2:13" x14ac:dyDescent="0.25">
      <c r="B37" s="13" t="s">
        <v>59</v>
      </c>
      <c r="C37" s="7">
        <v>595</v>
      </c>
      <c r="D37" s="7">
        <v>595</v>
      </c>
      <c r="E37" s="7">
        <v>595</v>
      </c>
      <c r="F37" s="7">
        <v>595</v>
      </c>
      <c r="G37" s="7">
        <v>595</v>
      </c>
      <c r="H37" s="7">
        <v>595</v>
      </c>
      <c r="I37" s="7">
        <v>595</v>
      </c>
      <c r="J37" s="7">
        <v>595</v>
      </c>
      <c r="K37" s="7">
        <v>595</v>
      </c>
      <c r="L37" s="7">
        <v>595</v>
      </c>
      <c r="M37" s="7">
        <v>595</v>
      </c>
    </row>
    <row r="38" spans="2:13" x14ac:dyDescent="0.25">
      <c r="B38" s="13" t="s">
        <v>60</v>
      </c>
      <c r="C38" s="7">
        <v>0</v>
      </c>
      <c r="D38" s="7">
        <v>0</v>
      </c>
      <c r="E38" s="7">
        <v>0</v>
      </c>
      <c r="F38" s="7">
        <v>0</v>
      </c>
      <c r="G38" s="7">
        <v>0</v>
      </c>
      <c r="H38" s="7">
        <v>0</v>
      </c>
      <c r="I38" s="7">
        <v>0</v>
      </c>
      <c r="J38" s="7">
        <v>0</v>
      </c>
      <c r="K38" s="7">
        <v>0</v>
      </c>
      <c r="L38" s="7">
        <v>0</v>
      </c>
      <c r="M38" s="7">
        <v>0</v>
      </c>
    </row>
    <row r="39" spans="2:13" x14ac:dyDescent="0.25">
      <c r="B39" s="13" t="s">
        <v>61</v>
      </c>
      <c r="C39" s="7">
        <v>430</v>
      </c>
      <c r="D39" s="7">
        <v>430</v>
      </c>
      <c r="E39" s="7">
        <v>430</v>
      </c>
      <c r="F39" s="7">
        <v>430</v>
      </c>
      <c r="G39" s="7">
        <v>430</v>
      </c>
      <c r="H39" s="7">
        <v>430</v>
      </c>
      <c r="I39" s="7">
        <v>430</v>
      </c>
      <c r="J39" s="7">
        <v>430</v>
      </c>
      <c r="K39" s="7">
        <v>430</v>
      </c>
      <c r="L39" s="7">
        <v>430</v>
      </c>
      <c r="M39" s="7">
        <v>430</v>
      </c>
    </row>
    <row r="40" spans="2:13" x14ac:dyDescent="0.25">
      <c r="B40" s="13" t="s">
        <v>62</v>
      </c>
      <c r="C40" s="7">
        <v>105</v>
      </c>
      <c r="D40" s="7">
        <v>105</v>
      </c>
      <c r="E40" s="7">
        <v>105</v>
      </c>
      <c r="F40" s="7">
        <v>105</v>
      </c>
      <c r="G40" s="7">
        <v>105</v>
      </c>
      <c r="H40" s="7">
        <v>105</v>
      </c>
      <c r="I40" s="7">
        <v>105</v>
      </c>
      <c r="J40" s="7">
        <v>105</v>
      </c>
      <c r="K40" s="7">
        <v>105</v>
      </c>
      <c r="L40" s="7">
        <v>105</v>
      </c>
      <c r="M40" s="7">
        <v>105</v>
      </c>
    </row>
    <row r="41" spans="2:13" x14ac:dyDescent="0.25">
      <c r="B41" s="13" t="s">
        <v>63</v>
      </c>
      <c r="C41" s="14">
        <v>1795.6</v>
      </c>
      <c r="D41" s="14">
        <v>1795.6</v>
      </c>
      <c r="E41" s="14">
        <v>1795.6</v>
      </c>
      <c r="F41" s="14">
        <v>1735.8</v>
      </c>
      <c r="G41" s="14">
        <v>1735.8</v>
      </c>
      <c r="H41" s="14">
        <v>1735.8</v>
      </c>
      <c r="I41" s="14">
        <v>1735.8</v>
      </c>
      <c r="J41" s="14">
        <v>1735.8</v>
      </c>
      <c r="K41" s="14">
        <v>1370.1999999999998</v>
      </c>
      <c r="L41" s="14">
        <v>1070.5</v>
      </c>
      <c r="M41" s="14">
        <v>863.9</v>
      </c>
    </row>
    <row r="42" spans="2:13" x14ac:dyDescent="0.25">
      <c r="B42" s="13" t="s">
        <v>64</v>
      </c>
      <c r="C42" s="14">
        <v>944.2</v>
      </c>
      <c r="D42" s="14">
        <v>944.2</v>
      </c>
      <c r="E42" s="14">
        <v>944.2</v>
      </c>
      <c r="F42" s="14">
        <v>944.2</v>
      </c>
      <c r="G42" s="14">
        <v>944.2</v>
      </c>
      <c r="H42" s="14">
        <v>944.2</v>
      </c>
      <c r="I42" s="14">
        <v>944.2</v>
      </c>
      <c r="J42" s="14">
        <v>825.7</v>
      </c>
      <c r="K42" s="14">
        <v>825.7</v>
      </c>
      <c r="L42" s="14">
        <v>825.7</v>
      </c>
      <c r="M42" s="14">
        <v>825.7</v>
      </c>
    </row>
    <row r="43" spans="2:13" x14ac:dyDescent="0.25">
      <c r="B43" s="13" t="s">
        <v>175</v>
      </c>
      <c r="C43" s="7">
        <v>134</v>
      </c>
      <c r="D43" s="7">
        <v>152</v>
      </c>
      <c r="E43" s="7">
        <v>170</v>
      </c>
      <c r="F43" s="7">
        <v>188</v>
      </c>
      <c r="G43" s="7">
        <v>206</v>
      </c>
      <c r="H43" s="7">
        <v>220</v>
      </c>
      <c r="I43" s="7">
        <v>234</v>
      </c>
      <c r="J43" s="7">
        <v>248</v>
      </c>
      <c r="K43" s="7">
        <v>262</v>
      </c>
      <c r="L43" s="7">
        <v>276</v>
      </c>
      <c r="M43" s="7">
        <v>290</v>
      </c>
    </row>
    <row r="44" spans="2:13" ht="15.75" thickBot="1" x14ac:dyDescent="0.3">
      <c r="B44" s="18" t="s">
        <v>176</v>
      </c>
      <c r="C44" s="19">
        <v>34</v>
      </c>
      <c r="D44" s="19">
        <v>42</v>
      </c>
      <c r="E44" s="19">
        <v>42</v>
      </c>
      <c r="F44" s="19">
        <v>42</v>
      </c>
      <c r="G44" s="19">
        <v>42</v>
      </c>
      <c r="H44" s="19">
        <v>42</v>
      </c>
      <c r="I44" s="19">
        <v>42</v>
      </c>
      <c r="J44" s="19">
        <v>42</v>
      </c>
      <c r="K44" s="19">
        <v>42</v>
      </c>
      <c r="L44" s="19">
        <v>42</v>
      </c>
      <c r="M44" s="19">
        <v>42</v>
      </c>
    </row>
    <row r="45" spans="2:13" ht="15.75" thickTop="1" x14ac:dyDescent="0.25">
      <c r="B45" s="16" t="s">
        <v>65</v>
      </c>
      <c r="C45" s="17">
        <f>SUM(C36:C44)</f>
        <v>4237.8</v>
      </c>
      <c r="D45" s="17">
        <f t="shared" ref="D45:M45" si="0">SUM(D36:D44)</f>
        <v>4263.8</v>
      </c>
      <c r="E45" s="17">
        <f t="shared" si="0"/>
        <v>4281.8</v>
      </c>
      <c r="F45" s="17">
        <f t="shared" si="0"/>
        <v>4240</v>
      </c>
      <c r="G45" s="17">
        <f t="shared" si="0"/>
        <v>4258</v>
      </c>
      <c r="H45" s="17">
        <f t="shared" si="0"/>
        <v>4272</v>
      </c>
      <c r="I45" s="17">
        <f t="shared" si="0"/>
        <v>4286</v>
      </c>
      <c r="J45" s="17">
        <f t="shared" si="0"/>
        <v>4181.5</v>
      </c>
      <c r="K45" s="17">
        <f t="shared" si="0"/>
        <v>3829.8999999999996</v>
      </c>
      <c r="L45" s="17">
        <f t="shared" si="0"/>
        <v>3544.2</v>
      </c>
      <c r="M45" s="17">
        <f t="shared" si="0"/>
        <v>3351.6000000000004</v>
      </c>
    </row>
    <row r="46" spans="2:13" x14ac:dyDescent="0.25">
      <c r="B46" s="20"/>
      <c r="C46" s="21"/>
      <c r="D46" s="21"/>
      <c r="E46" s="21"/>
      <c r="F46" s="21"/>
      <c r="G46" s="21"/>
      <c r="H46" s="21"/>
      <c r="I46" s="21"/>
      <c r="J46" s="21"/>
      <c r="K46" s="21"/>
      <c r="L46" s="21"/>
      <c r="M46" s="21"/>
    </row>
    <row r="47" spans="2:13" x14ac:dyDescent="0.25">
      <c r="B47" s="22" t="s">
        <v>66</v>
      </c>
    </row>
    <row r="48" spans="2:13" x14ac:dyDescent="0.25">
      <c r="B48" s="15" t="s">
        <v>3</v>
      </c>
      <c r="C48" s="7">
        <v>46.65</v>
      </c>
      <c r="D48" s="7">
        <v>55.129999999999995</v>
      </c>
      <c r="E48" s="7">
        <v>61.389999999999993</v>
      </c>
      <c r="F48" s="7">
        <v>68.19</v>
      </c>
      <c r="G48" s="7">
        <v>75.63</v>
      </c>
      <c r="H48" s="7">
        <v>84.22999999999999</v>
      </c>
      <c r="I48" s="7">
        <v>91.469999999999985</v>
      </c>
      <c r="J48" s="7">
        <v>98.70999999999998</v>
      </c>
      <c r="K48" s="7">
        <v>105.94999999999997</v>
      </c>
      <c r="L48" s="7">
        <v>113.18999999999997</v>
      </c>
      <c r="M48" s="7">
        <v>120.42999999999996</v>
      </c>
    </row>
    <row r="49" spans="2:13" x14ac:dyDescent="0.25">
      <c r="B49" s="15" t="s">
        <v>67</v>
      </c>
      <c r="C49" s="7">
        <v>37</v>
      </c>
      <c r="D49" s="7">
        <v>73</v>
      </c>
      <c r="E49" s="7">
        <v>108</v>
      </c>
      <c r="F49" s="7">
        <v>142</v>
      </c>
      <c r="G49" s="7">
        <v>174</v>
      </c>
      <c r="H49" s="7">
        <v>205</v>
      </c>
      <c r="I49" s="7">
        <v>236</v>
      </c>
      <c r="J49" s="7">
        <v>267</v>
      </c>
      <c r="K49" s="7">
        <v>298</v>
      </c>
      <c r="L49" s="7">
        <v>329</v>
      </c>
      <c r="M49" s="7">
        <v>360</v>
      </c>
    </row>
    <row r="50" spans="2:13" x14ac:dyDescent="0.25">
      <c r="B50" s="28"/>
      <c r="C50" s="11"/>
      <c r="D50" s="11"/>
      <c r="E50" s="11"/>
      <c r="F50" s="11"/>
      <c r="G50" s="11"/>
      <c r="H50" s="11"/>
      <c r="I50" s="11"/>
      <c r="J50" s="11"/>
      <c r="K50" s="11"/>
      <c r="L50" s="11"/>
      <c r="M50" s="11"/>
    </row>
    <row r="51" spans="2:13" x14ac:dyDescent="0.25">
      <c r="B51" s="28"/>
      <c r="C51" s="11"/>
      <c r="D51" s="11"/>
      <c r="E51" s="11"/>
      <c r="F51" s="11"/>
      <c r="G51" s="11"/>
      <c r="H51" s="11"/>
      <c r="I51" s="11"/>
      <c r="J51" s="11"/>
      <c r="K51" s="11"/>
      <c r="L51" s="11"/>
      <c r="M51" s="11"/>
    </row>
  </sheetData>
  <pageMargins left="0.7" right="0.7" top="0.75" bottom="0.75" header="0.3" footer="0.3"/>
  <pageSetup scale="57" orientation="landscape" r:id="rId1"/>
  <headerFooter>
    <oddFooter>&amp;L&amp;F&amp;C&amp;A</oddFooter>
  </headerFooter>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C7F96DA-7CE0-49D2-BC62-140AED81BAA7}">
  <sheetPr>
    <tabColor rgb="FF00B050"/>
    <pageSetUpPr fitToPage="1"/>
  </sheetPr>
  <dimension ref="A2:N51"/>
  <sheetViews>
    <sheetView zoomScale="90" zoomScaleNormal="90" workbookViewId="0"/>
  </sheetViews>
  <sheetFormatPr defaultRowHeight="15" x14ac:dyDescent="0.25"/>
  <cols>
    <col min="1" max="1" width="3.85546875" customWidth="1"/>
    <col min="2" max="2" width="64.5703125" customWidth="1"/>
    <col min="3" max="13" width="13.28515625" customWidth="1"/>
  </cols>
  <sheetData>
    <row r="2" spans="1:13" x14ac:dyDescent="0.25">
      <c r="B2" s="1" t="s">
        <v>39</v>
      </c>
    </row>
    <row r="3" spans="1:13" x14ac:dyDescent="0.25">
      <c r="B3" t="s">
        <v>68</v>
      </c>
    </row>
    <row r="5" spans="1:13" x14ac:dyDescent="0.25">
      <c r="B5" s="1" t="s">
        <v>41</v>
      </c>
    </row>
    <row r="6" spans="1:13" ht="33" x14ac:dyDescent="0.25">
      <c r="A6" t="s">
        <v>42</v>
      </c>
      <c r="B6" s="23" t="s">
        <v>69</v>
      </c>
    </row>
    <row r="7" spans="1:13" x14ac:dyDescent="0.25">
      <c r="A7" t="s">
        <v>44</v>
      </c>
      <c r="B7" t="s">
        <v>45</v>
      </c>
    </row>
    <row r="8" spans="1:13" ht="30" x14ac:dyDescent="0.25">
      <c r="A8" t="s">
        <v>46</v>
      </c>
      <c r="B8" s="23" t="s">
        <v>70</v>
      </c>
    </row>
    <row r="9" spans="1:13" x14ac:dyDescent="0.25">
      <c r="A9" t="s">
        <v>48</v>
      </c>
      <c r="B9" s="23" t="s">
        <v>49</v>
      </c>
    </row>
    <row r="10" spans="1:13" x14ac:dyDescent="0.25">
      <c r="A10" t="s">
        <v>50</v>
      </c>
      <c r="B10" t="s">
        <v>71</v>
      </c>
    </row>
    <row r="12" spans="1:13" x14ac:dyDescent="0.25">
      <c r="C12" t="s">
        <v>55</v>
      </c>
    </row>
    <row r="13" spans="1:13" x14ac:dyDescent="0.25">
      <c r="B13" s="1"/>
      <c r="C13" s="2">
        <v>2025</v>
      </c>
      <c r="D13" s="3">
        <v>2026</v>
      </c>
      <c r="E13" s="3">
        <v>2027</v>
      </c>
      <c r="F13" s="3">
        <v>2028</v>
      </c>
      <c r="G13" s="3">
        <v>2029</v>
      </c>
      <c r="H13" s="3">
        <v>2030</v>
      </c>
      <c r="I13" s="3">
        <v>2031</v>
      </c>
      <c r="J13" s="3">
        <v>2032</v>
      </c>
      <c r="K13" s="3">
        <v>2033</v>
      </c>
      <c r="L13" s="3">
        <v>2034</v>
      </c>
      <c r="M13" s="3">
        <v>2035</v>
      </c>
    </row>
    <row r="14" spans="1:13" x14ac:dyDescent="0.25">
      <c r="B14" s="4" t="s">
        <v>23</v>
      </c>
      <c r="C14" s="5"/>
      <c r="D14" s="5"/>
      <c r="E14" s="5"/>
      <c r="F14" s="5"/>
      <c r="G14" s="5"/>
      <c r="H14" s="5"/>
      <c r="I14" s="5"/>
      <c r="J14" s="5"/>
      <c r="K14" s="5"/>
      <c r="L14" s="5"/>
      <c r="M14" s="5"/>
    </row>
    <row r="15" spans="1:13" x14ac:dyDescent="0.25">
      <c r="B15" s="6" t="s">
        <v>24</v>
      </c>
      <c r="C15" s="7"/>
      <c r="D15" s="7"/>
      <c r="E15" s="7"/>
      <c r="F15" s="7"/>
      <c r="G15" s="7"/>
      <c r="H15" s="7"/>
      <c r="I15" s="7"/>
      <c r="J15" s="7"/>
      <c r="K15" s="7"/>
      <c r="L15" s="7">
        <f>150+275+275</f>
        <v>700</v>
      </c>
      <c r="M15" s="7">
        <f>150+275+275</f>
        <v>700</v>
      </c>
    </row>
    <row r="16" spans="1:13" x14ac:dyDescent="0.25">
      <c r="B16" s="6" t="s">
        <v>25</v>
      </c>
      <c r="C16" s="7">
        <v>50</v>
      </c>
      <c r="D16" s="7">
        <v>500</v>
      </c>
      <c r="E16" s="7">
        <v>500</v>
      </c>
      <c r="F16" s="7">
        <v>600</v>
      </c>
      <c r="G16" s="7">
        <v>600</v>
      </c>
      <c r="H16" s="7">
        <v>600</v>
      </c>
      <c r="I16" s="7">
        <v>600</v>
      </c>
      <c r="J16" s="7">
        <v>650</v>
      </c>
      <c r="K16" s="7">
        <v>650</v>
      </c>
      <c r="L16" s="7">
        <f>750+350</f>
        <v>1100</v>
      </c>
      <c r="M16" s="7">
        <v>1100</v>
      </c>
    </row>
    <row r="17" spans="2:14" x14ac:dyDescent="0.25">
      <c r="B17" s="6" t="s">
        <v>26</v>
      </c>
      <c r="C17" s="7"/>
      <c r="D17" s="7"/>
      <c r="E17" s="7"/>
      <c r="F17" s="7"/>
      <c r="G17" s="7"/>
      <c r="H17" s="7"/>
      <c r="I17" s="7"/>
      <c r="J17" s="7"/>
      <c r="K17" s="7"/>
      <c r="L17" s="7"/>
      <c r="M17" s="7"/>
    </row>
    <row r="18" spans="2:14" x14ac:dyDescent="0.25">
      <c r="B18" s="6" t="s">
        <v>27</v>
      </c>
      <c r="C18" s="7"/>
      <c r="D18" s="7"/>
      <c r="E18" s="7"/>
      <c r="F18" s="7"/>
      <c r="G18" s="7"/>
      <c r="H18" s="7"/>
      <c r="I18" s="7"/>
      <c r="J18" s="7"/>
      <c r="K18" s="7"/>
      <c r="L18" s="7"/>
      <c r="M18" s="7"/>
    </row>
    <row r="19" spans="2:14" x14ac:dyDescent="0.25">
      <c r="B19" s="6" t="s">
        <v>28</v>
      </c>
      <c r="C19" s="7"/>
      <c r="D19" s="7"/>
      <c r="E19" s="7"/>
      <c r="F19" s="7"/>
      <c r="G19" s="7"/>
      <c r="H19" s="7"/>
      <c r="I19" s="7"/>
      <c r="J19" s="7"/>
      <c r="K19" s="7"/>
      <c r="L19" s="7"/>
      <c r="M19" s="7"/>
    </row>
    <row r="20" spans="2:14" x14ac:dyDescent="0.25">
      <c r="B20" s="6" t="s">
        <v>29</v>
      </c>
      <c r="C20" s="7"/>
      <c r="D20" s="7"/>
      <c r="E20" s="7"/>
      <c r="F20" s="7"/>
      <c r="G20" s="7"/>
      <c r="H20" s="7"/>
      <c r="I20" s="7"/>
      <c r="J20" s="7"/>
      <c r="K20" s="7"/>
      <c r="L20" s="7"/>
      <c r="M20" s="7"/>
    </row>
    <row r="21" spans="2:14" x14ac:dyDescent="0.25">
      <c r="B21" s="6" t="s">
        <v>30</v>
      </c>
      <c r="C21" s="7"/>
      <c r="D21" s="7"/>
      <c r="E21" s="7"/>
      <c r="F21" s="7"/>
      <c r="G21" s="7"/>
      <c r="H21" s="7"/>
      <c r="I21" s="7"/>
      <c r="J21" s="7"/>
      <c r="K21" s="7"/>
      <c r="L21" s="7"/>
      <c r="M21" s="7"/>
    </row>
    <row r="22" spans="2:14" x14ac:dyDescent="0.25">
      <c r="B22" s="6" t="s">
        <v>31</v>
      </c>
      <c r="C22" s="7"/>
      <c r="D22" s="7"/>
      <c r="E22" s="7"/>
      <c r="F22" s="7"/>
      <c r="G22" s="7"/>
      <c r="H22" s="7"/>
      <c r="I22" s="7"/>
      <c r="J22" s="7"/>
      <c r="K22" s="7"/>
      <c r="L22" s="7"/>
      <c r="M22" s="7"/>
    </row>
    <row r="23" spans="2:14" x14ac:dyDescent="0.25">
      <c r="B23" s="6" t="s">
        <v>32</v>
      </c>
      <c r="C23" s="7"/>
      <c r="D23" s="7"/>
      <c r="E23" s="14"/>
      <c r="F23" s="14"/>
      <c r="G23" s="14"/>
      <c r="H23" s="14"/>
      <c r="I23" s="14"/>
      <c r="J23" s="14"/>
      <c r="K23" s="14"/>
      <c r="L23" s="14"/>
      <c r="M23" s="14"/>
    </row>
    <row r="24" spans="2:14" x14ac:dyDescent="0.25">
      <c r="B24" s="6" t="s">
        <v>33</v>
      </c>
      <c r="C24" s="7"/>
      <c r="D24" s="7"/>
      <c r="E24" s="7"/>
      <c r="F24" s="7"/>
      <c r="G24" s="7"/>
      <c r="H24" s="7"/>
      <c r="I24" s="7"/>
      <c r="J24" s="7"/>
      <c r="K24" s="7"/>
      <c r="L24" s="7"/>
      <c r="M24" s="7"/>
    </row>
    <row r="25" spans="2:14" x14ac:dyDescent="0.25">
      <c r="B25" s="6" t="s">
        <v>34</v>
      </c>
      <c r="C25" s="7"/>
      <c r="D25" s="7"/>
      <c r="E25" s="7"/>
      <c r="F25" s="7"/>
      <c r="G25" s="7"/>
      <c r="H25" s="7"/>
      <c r="I25" s="7"/>
      <c r="J25" s="7"/>
      <c r="K25" s="7"/>
      <c r="L25" s="7"/>
      <c r="M25" s="7"/>
    </row>
    <row r="26" spans="2:14" x14ac:dyDescent="0.25">
      <c r="B26" s="8" t="s">
        <v>35</v>
      </c>
      <c r="C26" s="7"/>
      <c r="D26" s="7"/>
      <c r="E26" s="7"/>
      <c r="F26" s="7"/>
      <c r="G26" s="7"/>
      <c r="H26" s="7"/>
      <c r="I26" s="7"/>
      <c r="J26" s="7"/>
      <c r="K26" s="7"/>
      <c r="L26" s="7"/>
      <c r="M26" s="7"/>
    </row>
    <row r="27" spans="2:14" x14ac:dyDescent="0.25">
      <c r="B27" s="9" t="s">
        <v>36</v>
      </c>
      <c r="C27" s="10"/>
      <c r="D27" s="10"/>
      <c r="E27" s="10"/>
      <c r="F27" s="10"/>
      <c r="G27" s="10"/>
      <c r="H27" s="10"/>
      <c r="I27" s="10"/>
      <c r="J27" s="10"/>
      <c r="K27" s="10"/>
      <c r="L27" s="10"/>
      <c r="M27" s="10"/>
    </row>
    <row r="28" spans="2:14" x14ac:dyDescent="0.25">
      <c r="B28" s="12" t="s">
        <v>3</v>
      </c>
      <c r="C28" s="7"/>
      <c r="D28" s="7"/>
      <c r="E28" s="7"/>
      <c r="F28" s="7"/>
      <c r="G28" s="7"/>
      <c r="H28" s="7"/>
      <c r="I28" s="7"/>
      <c r="J28" s="7"/>
      <c r="K28" s="7"/>
      <c r="L28" s="7"/>
      <c r="M28" s="7"/>
      <c r="N28" s="51"/>
    </row>
    <row r="29" spans="2:14" x14ac:dyDescent="0.25">
      <c r="B29" s="12" t="s">
        <v>5</v>
      </c>
      <c r="C29" s="7"/>
      <c r="D29" s="7"/>
      <c r="E29" s="7"/>
      <c r="F29" s="7"/>
      <c r="G29" s="7"/>
      <c r="H29" s="7"/>
      <c r="I29" s="7"/>
      <c r="J29" s="7"/>
      <c r="K29" s="7"/>
      <c r="L29" s="7"/>
      <c r="M29" s="7"/>
    </row>
    <row r="30" spans="2:14" x14ac:dyDescent="0.25">
      <c r="B30" s="12" t="s">
        <v>37</v>
      </c>
      <c r="C30" s="7"/>
      <c r="D30" s="7"/>
      <c r="E30" s="7"/>
      <c r="F30" s="7"/>
      <c r="G30" s="7"/>
      <c r="H30" s="7"/>
      <c r="I30" s="7"/>
      <c r="J30" s="7"/>
      <c r="K30" s="7"/>
      <c r="L30" s="7"/>
      <c r="M30" s="7"/>
      <c r="N30" s="51"/>
    </row>
    <row r="31" spans="2:14" x14ac:dyDescent="0.25">
      <c r="B31" s="50" t="s">
        <v>38</v>
      </c>
      <c r="C31" s="52"/>
      <c r="D31" s="52"/>
      <c r="E31" s="52"/>
      <c r="F31" s="52"/>
      <c r="G31" s="52"/>
      <c r="H31" s="52"/>
      <c r="I31" s="52"/>
      <c r="J31" s="52"/>
      <c r="K31" s="52"/>
      <c r="L31" s="52"/>
      <c r="M31" s="52"/>
    </row>
    <row r="33" spans="2:13" x14ac:dyDescent="0.25">
      <c r="C33" t="s">
        <v>56</v>
      </c>
    </row>
    <row r="34" spans="2:13" x14ac:dyDescent="0.25">
      <c r="C34" s="3">
        <v>2025</v>
      </c>
      <c r="D34" s="3">
        <v>2026</v>
      </c>
      <c r="E34" s="3">
        <v>2027</v>
      </c>
      <c r="F34" s="3">
        <v>2028</v>
      </c>
      <c r="G34" s="3">
        <v>2029</v>
      </c>
      <c r="H34" s="3">
        <v>2030</v>
      </c>
      <c r="I34" s="3">
        <v>2031</v>
      </c>
      <c r="J34" s="3">
        <v>2032</v>
      </c>
      <c r="K34" s="3">
        <v>2033</v>
      </c>
      <c r="L34" s="3">
        <v>2034</v>
      </c>
      <c r="M34" s="3">
        <v>2035</v>
      </c>
    </row>
    <row r="35" spans="2:13" x14ac:dyDescent="0.25">
      <c r="B35" s="4" t="s">
        <v>57</v>
      </c>
      <c r="C35" s="5"/>
      <c r="D35" s="5"/>
      <c r="E35" s="5"/>
      <c r="F35" s="5"/>
      <c r="G35" s="5"/>
      <c r="H35" s="5"/>
      <c r="I35" s="5"/>
      <c r="J35" s="5"/>
      <c r="K35" s="5"/>
      <c r="L35" s="5"/>
      <c r="M35" s="5"/>
    </row>
    <row r="36" spans="2:13" x14ac:dyDescent="0.25">
      <c r="B36" s="13" t="s">
        <v>58</v>
      </c>
      <c r="C36" s="7">
        <v>200</v>
      </c>
      <c r="D36" s="7">
        <v>200</v>
      </c>
      <c r="E36" s="7">
        <v>200</v>
      </c>
      <c r="F36" s="7">
        <v>200</v>
      </c>
      <c r="G36" s="7">
        <v>200</v>
      </c>
      <c r="H36" s="7">
        <v>200</v>
      </c>
      <c r="I36" s="7">
        <v>200</v>
      </c>
      <c r="J36" s="7">
        <v>200</v>
      </c>
      <c r="K36" s="7">
        <v>200</v>
      </c>
      <c r="L36" s="7">
        <v>200</v>
      </c>
      <c r="M36" s="7"/>
    </row>
    <row r="37" spans="2:13" x14ac:dyDescent="0.25">
      <c r="B37" s="13" t="s">
        <v>59</v>
      </c>
      <c r="C37" s="7">
        <v>595</v>
      </c>
      <c r="D37" s="7">
        <v>595</v>
      </c>
      <c r="E37" s="7">
        <v>595</v>
      </c>
      <c r="F37" s="7">
        <v>595</v>
      </c>
      <c r="G37" s="7">
        <v>595</v>
      </c>
      <c r="H37" s="7">
        <v>595</v>
      </c>
      <c r="I37" s="7">
        <v>595</v>
      </c>
      <c r="J37" s="7">
        <v>595</v>
      </c>
      <c r="K37" s="7">
        <v>595</v>
      </c>
      <c r="L37" s="7">
        <v>595</v>
      </c>
      <c r="M37" s="7"/>
    </row>
    <row r="38" spans="2:13" x14ac:dyDescent="0.25">
      <c r="B38" s="13" t="s">
        <v>60</v>
      </c>
      <c r="C38" s="7">
        <v>0</v>
      </c>
      <c r="D38" s="7">
        <v>0</v>
      </c>
      <c r="E38" s="7">
        <v>0</v>
      </c>
      <c r="F38" s="7">
        <v>0</v>
      </c>
      <c r="G38" s="7">
        <v>0</v>
      </c>
      <c r="H38" s="7">
        <v>0</v>
      </c>
      <c r="I38" s="7">
        <v>0</v>
      </c>
      <c r="J38" s="7">
        <v>0</v>
      </c>
      <c r="K38" s="7">
        <v>0</v>
      </c>
      <c r="L38" s="7">
        <v>0</v>
      </c>
      <c r="M38" s="7">
        <v>0</v>
      </c>
    </row>
    <row r="39" spans="2:13" x14ac:dyDescent="0.25">
      <c r="B39" s="13" t="s">
        <v>61</v>
      </c>
      <c r="C39" s="7">
        <v>430</v>
      </c>
      <c r="D39" s="7">
        <v>430</v>
      </c>
      <c r="E39" s="7">
        <v>430</v>
      </c>
      <c r="F39" s="7">
        <v>430</v>
      </c>
      <c r="G39" s="7">
        <v>430</v>
      </c>
      <c r="H39" s="7">
        <v>430</v>
      </c>
      <c r="I39" s="7">
        <v>430</v>
      </c>
      <c r="J39" s="7">
        <v>430</v>
      </c>
      <c r="K39" s="7">
        <v>430</v>
      </c>
      <c r="L39" s="7">
        <v>430</v>
      </c>
      <c r="M39" s="7">
        <v>430</v>
      </c>
    </row>
    <row r="40" spans="2:13" x14ac:dyDescent="0.25">
      <c r="B40" s="13" t="s">
        <v>62</v>
      </c>
      <c r="C40" s="7">
        <v>105</v>
      </c>
      <c r="D40" s="7">
        <v>105</v>
      </c>
      <c r="E40" s="7">
        <v>105</v>
      </c>
      <c r="F40" s="7">
        <v>105</v>
      </c>
      <c r="G40" s="7">
        <v>105</v>
      </c>
      <c r="H40" s="7">
        <v>105</v>
      </c>
      <c r="I40" s="7">
        <v>105</v>
      </c>
      <c r="J40" s="7">
        <v>105</v>
      </c>
      <c r="K40" s="7">
        <v>105</v>
      </c>
      <c r="L40" s="7">
        <v>105</v>
      </c>
      <c r="M40" s="7">
        <v>105</v>
      </c>
    </row>
    <row r="41" spans="2:13" x14ac:dyDescent="0.25">
      <c r="B41" s="13" t="s">
        <v>63</v>
      </c>
      <c r="C41" s="14">
        <v>1795.6</v>
      </c>
      <c r="D41" s="14">
        <v>1795.6</v>
      </c>
      <c r="E41" s="14">
        <v>1795.6</v>
      </c>
      <c r="F41" s="14">
        <v>1735.8</v>
      </c>
      <c r="G41" s="14">
        <v>1735.8</v>
      </c>
      <c r="H41" s="14">
        <v>1735.8</v>
      </c>
      <c r="I41" s="14">
        <v>1735.8</v>
      </c>
      <c r="J41" s="14">
        <v>1735.8</v>
      </c>
      <c r="K41" s="14">
        <v>1370.1999999999998</v>
      </c>
      <c r="L41" s="14">
        <v>1070.5</v>
      </c>
      <c r="M41" s="14">
        <v>863.9</v>
      </c>
    </row>
    <row r="42" spans="2:13" x14ac:dyDescent="0.25">
      <c r="B42" s="13" t="s">
        <v>64</v>
      </c>
      <c r="C42" s="14">
        <v>944.2</v>
      </c>
      <c r="D42" s="14">
        <v>944.2</v>
      </c>
      <c r="E42" s="14">
        <v>944.2</v>
      </c>
      <c r="F42" s="14">
        <v>944.2</v>
      </c>
      <c r="G42" s="14">
        <v>944.2</v>
      </c>
      <c r="H42" s="14">
        <v>944.2</v>
      </c>
      <c r="I42" s="14">
        <v>944.2</v>
      </c>
      <c r="J42" s="14">
        <v>825.7</v>
      </c>
      <c r="K42" s="14">
        <v>825.7</v>
      </c>
      <c r="L42" s="14">
        <v>825.7</v>
      </c>
      <c r="M42" s="14">
        <v>825.7</v>
      </c>
    </row>
    <row r="43" spans="2:13" x14ac:dyDescent="0.25">
      <c r="B43" s="13" t="s">
        <v>175</v>
      </c>
      <c r="C43" s="7">
        <v>134</v>
      </c>
      <c r="D43" s="7">
        <v>152</v>
      </c>
      <c r="E43" s="7">
        <v>170</v>
      </c>
      <c r="F43" s="7">
        <v>188</v>
      </c>
      <c r="G43" s="7">
        <v>206</v>
      </c>
      <c r="H43" s="7">
        <v>220</v>
      </c>
      <c r="I43" s="7">
        <v>234</v>
      </c>
      <c r="J43" s="7">
        <v>248</v>
      </c>
      <c r="K43" s="7">
        <v>262</v>
      </c>
      <c r="L43" s="7">
        <v>276</v>
      </c>
      <c r="M43" s="7">
        <v>290</v>
      </c>
    </row>
    <row r="44" spans="2:13" ht="15.75" thickBot="1" x14ac:dyDescent="0.3">
      <c r="B44" s="18" t="s">
        <v>176</v>
      </c>
      <c r="C44" s="19">
        <v>34</v>
      </c>
      <c r="D44" s="19">
        <v>42</v>
      </c>
      <c r="E44" s="19">
        <v>42</v>
      </c>
      <c r="F44" s="19">
        <v>42</v>
      </c>
      <c r="G44" s="19">
        <v>42</v>
      </c>
      <c r="H44" s="19">
        <v>42</v>
      </c>
      <c r="I44" s="19">
        <v>42</v>
      </c>
      <c r="J44" s="19">
        <v>42</v>
      </c>
      <c r="K44" s="19">
        <v>42</v>
      </c>
      <c r="L44" s="19">
        <v>42</v>
      </c>
      <c r="M44" s="19">
        <v>42</v>
      </c>
    </row>
    <row r="45" spans="2:13" ht="15.75" thickTop="1" x14ac:dyDescent="0.25">
      <c r="B45" s="16" t="s">
        <v>65</v>
      </c>
      <c r="C45" s="17">
        <f>SUM(C36:C44)</f>
        <v>4237.8</v>
      </c>
      <c r="D45" s="17">
        <f t="shared" ref="D45:M45" si="0">SUM(D36:D44)</f>
        <v>4263.8</v>
      </c>
      <c r="E45" s="17">
        <f t="shared" si="0"/>
        <v>4281.8</v>
      </c>
      <c r="F45" s="17">
        <f t="shared" si="0"/>
        <v>4240</v>
      </c>
      <c r="G45" s="17">
        <f t="shared" si="0"/>
        <v>4258</v>
      </c>
      <c r="H45" s="17">
        <f t="shared" si="0"/>
        <v>4272</v>
      </c>
      <c r="I45" s="17">
        <f t="shared" si="0"/>
        <v>4286</v>
      </c>
      <c r="J45" s="17">
        <f t="shared" si="0"/>
        <v>4181.5</v>
      </c>
      <c r="K45" s="17">
        <f t="shared" si="0"/>
        <v>3829.8999999999996</v>
      </c>
      <c r="L45" s="17">
        <f t="shared" si="0"/>
        <v>3544.2</v>
      </c>
      <c r="M45" s="17">
        <f t="shared" si="0"/>
        <v>2556.6000000000004</v>
      </c>
    </row>
    <row r="46" spans="2:13" x14ac:dyDescent="0.25">
      <c r="B46" s="20"/>
      <c r="C46" s="21"/>
      <c r="D46" s="21"/>
      <c r="E46" s="21"/>
      <c r="F46" s="21"/>
      <c r="G46" s="21"/>
      <c r="H46" s="21"/>
      <c r="I46" s="21"/>
      <c r="J46" s="21"/>
      <c r="K46" s="21"/>
      <c r="L46" s="21"/>
      <c r="M46" s="21"/>
    </row>
    <row r="47" spans="2:13" x14ac:dyDescent="0.25">
      <c r="B47" s="22" t="s">
        <v>66</v>
      </c>
    </row>
    <row r="48" spans="2:13" x14ac:dyDescent="0.25">
      <c r="B48" s="15" t="s">
        <v>3</v>
      </c>
      <c r="C48" s="7">
        <v>46.65</v>
      </c>
      <c r="D48" s="7">
        <v>55.129999999999995</v>
      </c>
      <c r="E48" s="7">
        <v>61.389999999999993</v>
      </c>
      <c r="F48" s="7">
        <v>68.19</v>
      </c>
      <c r="G48" s="7">
        <v>75.63</v>
      </c>
      <c r="H48" s="7">
        <v>84.22999999999999</v>
      </c>
      <c r="I48" s="7">
        <v>91.469999999999985</v>
      </c>
      <c r="J48" s="7">
        <v>98.70999999999998</v>
      </c>
      <c r="K48" s="7">
        <v>105.94999999999997</v>
      </c>
      <c r="L48" s="7">
        <v>113.18999999999997</v>
      </c>
      <c r="M48" s="7">
        <v>120.42999999999996</v>
      </c>
    </row>
    <row r="49" spans="2:13" x14ac:dyDescent="0.25">
      <c r="B49" s="15" t="s">
        <v>67</v>
      </c>
      <c r="C49" s="7">
        <v>37</v>
      </c>
      <c r="D49" s="7">
        <v>73</v>
      </c>
      <c r="E49" s="7">
        <v>108</v>
      </c>
      <c r="F49" s="7">
        <v>142</v>
      </c>
      <c r="G49" s="7">
        <v>174</v>
      </c>
      <c r="H49" s="7">
        <v>205</v>
      </c>
      <c r="I49" s="7">
        <v>236</v>
      </c>
      <c r="J49" s="7">
        <v>267</v>
      </c>
      <c r="K49" s="7">
        <v>298</v>
      </c>
      <c r="L49" s="7">
        <v>329</v>
      </c>
      <c r="M49" s="7">
        <v>360</v>
      </c>
    </row>
    <row r="50" spans="2:13" x14ac:dyDescent="0.25">
      <c r="B50" s="28"/>
      <c r="C50" s="11"/>
      <c r="D50" s="11"/>
      <c r="E50" s="11"/>
      <c r="F50" s="11"/>
      <c r="G50" s="11"/>
      <c r="H50" s="11"/>
      <c r="I50" s="11"/>
      <c r="J50" s="11"/>
      <c r="K50" s="11"/>
      <c r="L50" s="11"/>
      <c r="M50" s="11"/>
    </row>
    <row r="51" spans="2:13" x14ac:dyDescent="0.25">
      <c r="B51" s="28"/>
      <c r="C51" s="11"/>
      <c r="D51" s="11"/>
      <c r="E51" s="11"/>
      <c r="F51" s="11"/>
      <c r="G51" s="11"/>
      <c r="H51" s="11"/>
      <c r="I51" s="11"/>
      <c r="J51" s="11"/>
      <c r="K51" s="11"/>
      <c r="L51" s="11"/>
      <c r="M51" s="11"/>
    </row>
  </sheetData>
  <pageMargins left="0.7" right="0.7" top="0.75" bottom="0.75" header="0.3" footer="0.3"/>
  <pageSetup scale="57" orientation="landscape" r:id="rId1"/>
  <headerFooter>
    <oddFooter>&amp;L&amp;F&amp;C&amp;A</oddFooter>
  </headerFooter>
  <legacyDrawing r:id="rId2"/>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D08A2C3-E13E-4B25-A9BA-A77B1182145C}">
  <sheetPr>
    <tabColor rgb="FF00B050"/>
    <pageSetUpPr fitToPage="1"/>
  </sheetPr>
  <dimension ref="A2:N52"/>
  <sheetViews>
    <sheetView zoomScale="90" zoomScaleNormal="90" workbookViewId="0"/>
  </sheetViews>
  <sheetFormatPr defaultRowHeight="15" x14ac:dyDescent="0.25"/>
  <cols>
    <col min="1" max="1" width="3.85546875" customWidth="1"/>
    <col min="2" max="2" width="64.5703125" customWidth="1"/>
    <col min="3" max="13" width="13.28515625" customWidth="1"/>
  </cols>
  <sheetData>
    <row r="2" spans="1:13" x14ac:dyDescent="0.25">
      <c r="B2" s="1" t="s">
        <v>39</v>
      </c>
    </row>
    <row r="3" spans="1:13" x14ac:dyDescent="0.25">
      <c r="B3" t="s">
        <v>148</v>
      </c>
    </row>
    <row r="5" spans="1:13" x14ac:dyDescent="0.25">
      <c r="B5" s="1" t="s">
        <v>41</v>
      </c>
    </row>
    <row r="6" spans="1:13" x14ac:dyDescent="0.25">
      <c r="A6" t="s">
        <v>42</v>
      </c>
      <c r="B6" s="23" t="s">
        <v>72</v>
      </c>
    </row>
    <row r="7" spans="1:13" x14ac:dyDescent="0.25">
      <c r="A7" t="s">
        <v>44</v>
      </c>
      <c r="B7" s="23" t="s">
        <v>73</v>
      </c>
    </row>
    <row r="8" spans="1:13" x14ac:dyDescent="0.25">
      <c r="A8" t="s">
        <v>46</v>
      </c>
      <c r="B8" s="23" t="s">
        <v>74</v>
      </c>
    </row>
    <row r="9" spans="1:13" ht="30" x14ac:dyDescent="0.25">
      <c r="A9" t="s">
        <v>48</v>
      </c>
      <c r="B9" s="23" t="s">
        <v>75</v>
      </c>
    </row>
    <row r="10" spans="1:13" x14ac:dyDescent="0.25">
      <c r="A10" t="s">
        <v>50</v>
      </c>
      <c r="B10" s="23" t="s">
        <v>49</v>
      </c>
    </row>
    <row r="11" spans="1:13" x14ac:dyDescent="0.25">
      <c r="A11" t="s">
        <v>52</v>
      </c>
      <c r="B11" s="23" t="s">
        <v>76</v>
      </c>
    </row>
    <row r="13" spans="1:13" x14ac:dyDescent="0.25">
      <c r="C13" t="s">
        <v>55</v>
      </c>
    </row>
    <row r="14" spans="1:13" x14ac:dyDescent="0.25">
      <c r="B14" s="1"/>
      <c r="C14" s="2">
        <v>2025</v>
      </c>
      <c r="D14" s="3">
        <v>2026</v>
      </c>
      <c r="E14" s="3">
        <v>2027</v>
      </c>
      <c r="F14" s="3">
        <v>2028</v>
      </c>
      <c r="G14" s="3">
        <v>2029</v>
      </c>
      <c r="H14" s="3">
        <v>2030</v>
      </c>
      <c r="I14" s="3">
        <v>2031</v>
      </c>
      <c r="J14" s="3">
        <v>2032</v>
      </c>
      <c r="K14" s="3">
        <v>2033</v>
      </c>
      <c r="L14" s="3">
        <v>2034</v>
      </c>
      <c r="M14" s="3">
        <v>2035</v>
      </c>
    </row>
    <row r="15" spans="1:13" x14ac:dyDescent="0.25">
      <c r="B15" s="4" t="s">
        <v>23</v>
      </c>
      <c r="C15" s="5"/>
      <c r="D15" s="5"/>
      <c r="E15" s="5"/>
      <c r="F15" s="5"/>
      <c r="G15" s="5"/>
      <c r="H15" s="5"/>
      <c r="I15" s="5"/>
      <c r="J15" s="5"/>
      <c r="K15" s="5"/>
      <c r="L15" s="5"/>
      <c r="M15" s="5"/>
    </row>
    <row r="16" spans="1:13" x14ac:dyDescent="0.25">
      <c r="B16" s="6" t="s">
        <v>24</v>
      </c>
      <c r="C16" s="7">
        <v>0</v>
      </c>
      <c r="D16" s="7">
        <v>0</v>
      </c>
      <c r="E16" s="7">
        <v>0</v>
      </c>
      <c r="F16" s="7">
        <v>0</v>
      </c>
      <c r="G16" s="7">
        <v>0</v>
      </c>
      <c r="H16" s="7">
        <v>0</v>
      </c>
      <c r="I16" s="7">
        <v>0</v>
      </c>
      <c r="J16" s="7">
        <v>118</v>
      </c>
      <c r="K16" s="7">
        <v>118</v>
      </c>
      <c r="L16" s="7">
        <v>118</v>
      </c>
      <c r="M16" s="7">
        <v>118</v>
      </c>
    </row>
    <row r="17" spans="2:14" x14ac:dyDescent="0.25">
      <c r="B17" s="6" t="s">
        <v>25</v>
      </c>
      <c r="C17" s="7">
        <v>0</v>
      </c>
      <c r="D17" s="7">
        <v>0</v>
      </c>
      <c r="E17" s="7">
        <v>0</v>
      </c>
      <c r="F17" s="7">
        <v>60</v>
      </c>
      <c r="G17" s="7">
        <v>60</v>
      </c>
      <c r="H17" s="7">
        <v>60</v>
      </c>
      <c r="I17" s="7">
        <v>60</v>
      </c>
      <c r="J17" s="7">
        <v>60</v>
      </c>
      <c r="K17" s="7">
        <v>426</v>
      </c>
      <c r="L17" s="7">
        <v>725</v>
      </c>
      <c r="M17" s="7">
        <v>932</v>
      </c>
    </row>
    <row r="18" spans="2:14" x14ac:dyDescent="0.25">
      <c r="B18" s="6" t="s">
        <v>26</v>
      </c>
      <c r="C18" s="7">
        <v>0</v>
      </c>
      <c r="D18" s="7">
        <v>0</v>
      </c>
      <c r="E18" s="7">
        <v>0</v>
      </c>
      <c r="F18" s="7">
        <v>0</v>
      </c>
      <c r="G18" s="7">
        <v>0</v>
      </c>
      <c r="H18" s="7">
        <v>0</v>
      </c>
      <c r="I18" s="7">
        <v>0</v>
      </c>
      <c r="J18" s="7">
        <v>0</v>
      </c>
      <c r="K18" s="7">
        <v>0</v>
      </c>
      <c r="L18" s="7">
        <v>0</v>
      </c>
      <c r="M18" s="7">
        <v>0</v>
      </c>
    </row>
    <row r="19" spans="2:14" x14ac:dyDescent="0.25">
      <c r="B19" s="6" t="s">
        <v>27</v>
      </c>
      <c r="C19" s="7">
        <v>0</v>
      </c>
      <c r="D19" s="7">
        <v>0</v>
      </c>
      <c r="E19" s="7">
        <v>0</v>
      </c>
      <c r="F19" s="7">
        <v>0</v>
      </c>
      <c r="G19" s="7">
        <v>0</v>
      </c>
      <c r="H19" s="7">
        <v>0</v>
      </c>
      <c r="I19" s="7">
        <v>0</v>
      </c>
      <c r="J19" s="7">
        <v>0</v>
      </c>
      <c r="K19" s="7">
        <v>0</v>
      </c>
      <c r="L19" s="7">
        <v>0</v>
      </c>
      <c r="M19" s="7">
        <v>0</v>
      </c>
    </row>
    <row r="20" spans="2:14" x14ac:dyDescent="0.25">
      <c r="B20" s="6" t="s">
        <v>28</v>
      </c>
      <c r="C20" s="7">
        <v>0</v>
      </c>
      <c r="D20" s="7">
        <v>0</v>
      </c>
      <c r="E20" s="7">
        <v>0</v>
      </c>
      <c r="F20" s="7">
        <v>225</v>
      </c>
      <c r="G20" s="7">
        <v>225</v>
      </c>
      <c r="H20" s="7">
        <v>225</v>
      </c>
      <c r="I20" s="7">
        <v>225</v>
      </c>
      <c r="J20" s="7">
        <v>225</v>
      </c>
      <c r="K20" s="7">
        <v>225</v>
      </c>
      <c r="L20" s="7">
        <v>225</v>
      </c>
      <c r="M20" s="7">
        <v>225</v>
      </c>
    </row>
    <row r="21" spans="2:14" x14ac:dyDescent="0.25">
      <c r="B21" s="6" t="s">
        <v>29</v>
      </c>
      <c r="C21" s="7">
        <v>0</v>
      </c>
      <c r="D21" s="7">
        <v>0</v>
      </c>
      <c r="E21" s="7">
        <v>200</v>
      </c>
      <c r="F21" s="7">
        <v>200</v>
      </c>
      <c r="G21" s="7">
        <v>350</v>
      </c>
      <c r="H21" s="7">
        <v>350</v>
      </c>
      <c r="I21" s="7">
        <v>350</v>
      </c>
      <c r="J21" s="7">
        <v>350</v>
      </c>
      <c r="K21" s="7">
        <v>350</v>
      </c>
      <c r="L21" s="7">
        <v>350</v>
      </c>
      <c r="M21" s="7">
        <v>350</v>
      </c>
    </row>
    <row r="22" spans="2:14" x14ac:dyDescent="0.25">
      <c r="B22" s="6" t="s">
        <v>30</v>
      </c>
      <c r="C22" s="7">
        <v>0</v>
      </c>
      <c r="D22" s="7">
        <v>0</v>
      </c>
      <c r="E22" s="7">
        <v>0</v>
      </c>
      <c r="F22" s="7">
        <v>0</v>
      </c>
      <c r="G22" s="7">
        <v>0</v>
      </c>
      <c r="H22" s="7">
        <v>0</v>
      </c>
      <c r="I22" s="7">
        <v>0</v>
      </c>
      <c r="J22" s="7">
        <v>0</v>
      </c>
      <c r="K22" s="7">
        <v>0</v>
      </c>
      <c r="L22" s="7">
        <v>0</v>
      </c>
      <c r="M22" s="7">
        <v>0</v>
      </c>
    </row>
    <row r="23" spans="2:14" x14ac:dyDescent="0.25">
      <c r="B23" s="6" t="s">
        <v>31</v>
      </c>
      <c r="C23" s="7"/>
      <c r="D23" s="7">
        <v>5</v>
      </c>
      <c r="E23" s="7">
        <v>10</v>
      </c>
      <c r="F23" s="7">
        <v>15</v>
      </c>
      <c r="G23" s="7">
        <v>20</v>
      </c>
      <c r="H23" s="7">
        <v>25</v>
      </c>
      <c r="I23" s="7">
        <v>25</v>
      </c>
      <c r="J23" s="7">
        <v>25</v>
      </c>
      <c r="K23" s="7">
        <v>25</v>
      </c>
      <c r="L23" s="7">
        <v>25</v>
      </c>
      <c r="M23" s="7">
        <v>25</v>
      </c>
    </row>
    <row r="24" spans="2:14" x14ac:dyDescent="0.25">
      <c r="B24" s="6" t="s">
        <v>32</v>
      </c>
      <c r="C24" s="7"/>
      <c r="D24" s="7"/>
      <c r="E24" s="7">
        <v>10</v>
      </c>
      <c r="F24" s="7">
        <v>20</v>
      </c>
      <c r="G24" s="7">
        <v>30</v>
      </c>
      <c r="H24" s="7">
        <v>40</v>
      </c>
      <c r="I24" s="7">
        <v>50</v>
      </c>
      <c r="J24" s="7">
        <v>60</v>
      </c>
      <c r="K24" s="7">
        <v>70</v>
      </c>
      <c r="L24" s="7">
        <v>80</v>
      </c>
      <c r="M24" s="7">
        <v>100</v>
      </c>
    </row>
    <row r="25" spans="2:14" x14ac:dyDescent="0.25">
      <c r="B25" s="6" t="s">
        <v>33</v>
      </c>
      <c r="C25" s="7"/>
      <c r="D25" s="7"/>
      <c r="E25" s="7">
        <v>15</v>
      </c>
      <c r="F25" s="7">
        <v>30</v>
      </c>
      <c r="G25" s="7">
        <v>45</v>
      </c>
      <c r="H25" s="7">
        <v>60</v>
      </c>
      <c r="I25" s="7">
        <v>75</v>
      </c>
      <c r="J25" s="7">
        <v>90</v>
      </c>
      <c r="K25" s="7">
        <v>105</v>
      </c>
      <c r="L25" s="7">
        <v>120</v>
      </c>
      <c r="M25" s="7">
        <v>150</v>
      </c>
    </row>
    <row r="26" spans="2:14" x14ac:dyDescent="0.25">
      <c r="B26" s="6" t="s">
        <v>34</v>
      </c>
      <c r="C26" s="7"/>
      <c r="D26" s="7"/>
      <c r="E26" s="7"/>
      <c r="F26" s="7"/>
      <c r="G26" s="7"/>
      <c r="H26" s="7"/>
      <c r="I26" s="7"/>
      <c r="J26" s="7"/>
      <c r="K26" s="7"/>
      <c r="L26" s="7"/>
      <c r="M26" s="7"/>
    </row>
    <row r="27" spans="2:14" x14ac:dyDescent="0.25">
      <c r="B27" s="8" t="s">
        <v>35</v>
      </c>
      <c r="C27" s="7"/>
      <c r="D27" s="7"/>
      <c r="E27" s="7"/>
      <c r="F27" s="7"/>
      <c r="G27" s="7"/>
      <c r="H27" s="7"/>
      <c r="I27" s="7"/>
      <c r="J27" s="7"/>
      <c r="K27" s="7"/>
      <c r="L27" s="7"/>
      <c r="M27" s="7"/>
    </row>
    <row r="28" spans="2:14" x14ac:dyDescent="0.25">
      <c r="B28" s="9" t="s">
        <v>36</v>
      </c>
      <c r="C28" s="10"/>
      <c r="D28" s="10"/>
      <c r="E28" s="10"/>
      <c r="F28" s="10"/>
      <c r="G28" s="10"/>
      <c r="H28" s="10"/>
      <c r="I28" s="10"/>
      <c r="J28" s="10"/>
      <c r="K28" s="10"/>
      <c r="L28" s="10"/>
      <c r="M28" s="10"/>
    </row>
    <row r="29" spans="2:14" x14ac:dyDescent="0.25">
      <c r="B29" s="12" t="s">
        <v>3</v>
      </c>
      <c r="C29" s="7">
        <v>10</v>
      </c>
      <c r="D29" s="7">
        <v>13.103999999999999</v>
      </c>
      <c r="E29" s="7">
        <v>17.1714816</v>
      </c>
      <c r="F29" s="7">
        <v>22.50150948864</v>
      </c>
      <c r="G29" s="7">
        <v>29.485978033913856</v>
      </c>
      <c r="H29" s="7">
        <v>38.63842561564072</v>
      </c>
      <c r="I29" s="7">
        <v>50.631792926735599</v>
      </c>
      <c r="J29" s="7">
        <v>66.347901451194332</v>
      </c>
      <c r="K29" s="7">
        <v>86.942290061645053</v>
      </c>
      <c r="L29" s="7">
        <v>113.92917689677968</v>
      </c>
      <c r="M29" s="7">
        <v>149.26999999999998</v>
      </c>
      <c r="N29" s="51"/>
    </row>
    <row r="30" spans="2:14" x14ac:dyDescent="0.25">
      <c r="B30" s="12" t="s">
        <v>5</v>
      </c>
      <c r="C30" s="7">
        <v>0</v>
      </c>
      <c r="D30" s="7">
        <v>0</v>
      </c>
      <c r="E30" s="7">
        <v>0</v>
      </c>
      <c r="F30" s="7">
        <v>0</v>
      </c>
      <c r="G30" s="7">
        <v>0</v>
      </c>
      <c r="H30" s="7">
        <v>0</v>
      </c>
      <c r="I30" s="7">
        <v>0</v>
      </c>
      <c r="J30" s="7">
        <v>0</v>
      </c>
      <c r="K30" s="7">
        <v>0</v>
      </c>
      <c r="L30" s="7">
        <v>0</v>
      </c>
      <c r="M30" s="7">
        <v>0</v>
      </c>
    </row>
    <row r="31" spans="2:14" x14ac:dyDescent="0.25">
      <c r="B31" s="12" t="s">
        <v>37</v>
      </c>
      <c r="C31" s="7">
        <v>10</v>
      </c>
      <c r="D31" s="7">
        <v>12.32</v>
      </c>
      <c r="E31" s="7">
        <v>15.178240000000001</v>
      </c>
      <c r="F31" s="7">
        <v>18.699591680000001</v>
      </c>
      <c r="G31" s="7">
        <v>23.03789694976</v>
      </c>
      <c r="H31" s="7">
        <v>28.382689042104321</v>
      </c>
      <c r="I31" s="7">
        <v>34.967472899872526</v>
      </c>
      <c r="J31" s="7">
        <v>43.07992661264295</v>
      </c>
      <c r="K31" s="7">
        <v>53.074469586776111</v>
      </c>
      <c r="L31" s="7">
        <v>65.387746530908174</v>
      </c>
      <c r="M31" s="7">
        <f>301.9+68.7-M44</f>
        <v>80.599999999999966</v>
      </c>
      <c r="N31" s="51"/>
    </row>
    <row r="32" spans="2:14" x14ac:dyDescent="0.25">
      <c r="B32" s="50" t="s">
        <v>38</v>
      </c>
      <c r="C32" s="7">
        <v>0</v>
      </c>
      <c r="D32" s="7">
        <v>0</v>
      </c>
      <c r="E32" s="7">
        <v>0</v>
      </c>
      <c r="F32" s="7">
        <v>0</v>
      </c>
      <c r="G32" s="52">
        <v>3</v>
      </c>
      <c r="H32" s="52">
        <v>5</v>
      </c>
      <c r="I32" s="52">
        <v>9</v>
      </c>
      <c r="J32" s="52">
        <v>12</v>
      </c>
      <c r="K32" s="52">
        <v>14</v>
      </c>
      <c r="L32" s="52">
        <v>16</v>
      </c>
      <c r="M32" s="52">
        <v>18</v>
      </c>
    </row>
    <row r="34" spans="2:13" x14ac:dyDescent="0.25">
      <c r="C34" t="s">
        <v>56</v>
      </c>
    </row>
    <row r="35" spans="2:13" x14ac:dyDescent="0.25">
      <c r="C35" s="3">
        <v>2025</v>
      </c>
      <c r="D35" s="3">
        <v>2026</v>
      </c>
      <c r="E35" s="3">
        <v>2027</v>
      </c>
      <c r="F35" s="3">
        <v>2028</v>
      </c>
      <c r="G35" s="3">
        <v>2029</v>
      </c>
      <c r="H35" s="3">
        <v>2030</v>
      </c>
      <c r="I35" s="3">
        <v>2031</v>
      </c>
      <c r="J35" s="3">
        <v>2032</v>
      </c>
      <c r="K35" s="3">
        <v>2033</v>
      </c>
      <c r="L35" s="3">
        <v>2034</v>
      </c>
      <c r="M35" s="3">
        <v>2035</v>
      </c>
    </row>
    <row r="36" spans="2:13" x14ac:dyDescent="0.25">
      <c r="B36" s="4" t="s">
        <v>57</v>
      </c>
      <c r="C36" s="5"/>
      <c r="D36" s="5"/>
      <c r="E36" s="5"/>
      <c r="F36" s="5"/>
      <c r="G36" s="5"/>
      <c r="H36" s="5"/>
      <c r="I36" s="5"/>
      <c r="J36" s="5"/>
      <c r="K36" s="5"/>
      <c r="L36" s="5"/>
      <c r="M36" s="5"/>
    </row>
    <row r="37" spans="2:13" x14ac:dyDescent="0.25">
      <c r="B37" s="13" t="s">
        <v>58</v>
      </c>
      <c r="C37" s="7">
        <v>200</v>
      </c>
      <c r="D37" s="7">
        <v>200</v>
      </c>
      <c r="E37" s="7">
        <v>200</v>
      </c>
      <c r="F37" s="7">
        <v>200</v>
      </c>
      <c r="G37" s="7">
        <v>200</v>
      </c>
      <c r="H37" s="7">
        <v>200</v>
      </c>
      <c r="I37" s="7">
        <v>200</v>
      </c>
      <c r="J37" s="7">
        <v>200</v>
      </c>
      <c r="K37" s="7">
        <v>200</v>
      </c>
      <c r="L37" s="7">
        <v>200</v>
      </c>
      <c r="M37" s="7">
        <v>200</v>
      </c>
    </row>
    <row r="38" spans="2:13" x14ac:dyDescent="0.25">
      <c r="B38" s="13" t="s">
        <v>59</v>
      </c>
      <c r="C38" s="7">
        <v>595</v>
      </c>
      <c r="D38" s="7">
        <v>595</v>
      </c>
      <c r="E38" s="7">
        <v>595</v>
      </c>
      <c r="F38" s="7">
        <v>595</v>
      </c>
      <c r="G38" s="7">
        <v>595</v>
      </c>
      <c r="H38" s="7">
        <v>595</v>
      </c>
      <c r="I38" s="7">
        <v>595</v>
      </c>
      <c r="J38" s="7">
        <v>595</v>
      </c>
      <c r="K38" s="7">
        <v>595</v>
      </c>
      <c r="L38" s="7">
        <v>595</v>
      </c>
      <c r="M38" s="7">
        <v>595</v>
      </c>
    </row>
    <row r="39" spans="2:13" x14ac:dyDescent="0.25">
      <c r="B39" s="13" t="s">
        <v>60</v>
      </c>
      <c r="C39" s="7">
        <v>0</v>
      </c>
      <c r="D39" s="7">
        <v>0</v>
      </c>
      <c r="E39" s="7">
        <v>0</v>
      </c>
      <c r="F39" s="7">
        <v>0</v>
      </c>
      <c r="G39" s="7">
        <v>0</v>
      </c>
      <c r="H39" s="7">
        <v>0</v>
      </c>
      <c r="I39" s="7">
        <v>0</v>
      </c>
      <c r="J39" s="7">
        <v>0</v>
      </c>
      <c r="K39" s="7">
        <v>0</v>
      </c>
      <c r="L39" s="7">
        <v>0</v>
      </c>
      <c r="M39" s="7">
        <v>0</v>
      </c>
    </row>
    <row r="40" spans="2:13" x14ac:dyDescent="0.25">
      <c r="B40" s="13" t="s">
        <v>61</v>
      </c>
      <c r="C40" s="7">
        <v>430</v>
      </c>
      <c r="D40" s="7">
        <v>430</v>
      </c>
      <c r="E40" s="7">
        <v>430</v>
      </c>
      <c r="F40" s="7">
        <v>430</v>
      </c>
      <c r="G40" s="7">
        <v>430</v>
      </c>
      <c r="H40" s="7">
        <v>430</v>
      </c>
      <c r="I40" s="7">
        <v>430</v>
      </c>
      <c r="J40" s="7">
        <v>430</v>
      </c>
      <c r="K40" s="7">
        <v>430</v>
      </c>
      <c r="L40" s="7">
        <v>430</v>
      </c>
      <c r="M40" s="7">
        <v>430</v>
      </c>
    </row>
    <row r="41" spans="2:13" x14ac:dyDescent="0.25">
      <c r="B41" s="13" t="s">
        <v>62</v>
      </c>
      <c r="C41" s="7">
        <v>105</v>
      </c>
      <c r="D41" s="7">
        <v>105</v>
      </c>
      <c r="E41" s="7">
        <v>105</v>
      </c>
      <c r="F41" s="7">
        <v>105</v>
      </c>
      <c r="G41" s="7">
        <v>105</v>
      </c>
      <c r="H41" s="7">
        <v>105</v>
      </c>
      <c r="I41" s="7">
        <v>105</v>
      </c>
      <c r="J41" s="7">
        <v>105</v>
      </c>
      <c r="K41" s="7">
        <v>105</v>
      </c>
      <c r="L41" s="7">
        <v>105</v>
      </c>
      <c r="M41" s="7">
        <v>105</v>
      </c>
    </row>
    <row r="42" spans="2:13" x14ac:dyDescent="0.25">
      <c r="B42" s="13" t="s">
        <v>63</v>
      </c>
      <c r="C42" s="14">
        <v>1795.6</v>
      </c>
      <c r="D42" s="14">
        <v>1795.6</v>
      </c>
      <c r="E42" s="14">
        <v>1795.6</v>
      </c>
      <c r="F42" s="14">
        <v>1735.8</v>
      </c>
      <c r="G42" s="14">
        <v>1735.8</v>
      </c>
      <c r="H42" s="14">
        <v>1735.8</v>
      </c>
      <c r="I42" s="14">
        <v>1735.8</v>
      </c>
      <c r="J42" s="14">
        <v>1735.8</v>
      </c>
      <c r="K42" s="14">
        <v>1370.1999999999998</v>
      </c>
      <c r="L42" s="14">
        <v>1070.5</v>
      </c>
      <c r="M42" s="14">
        <v>863.9</v>
      </c>
    </row>
    <row r="43" spans="2:13" x14ac:dyDescent="0.25">
      <c r="B43" s="13" t="s">
        <v>64</v>
      </c>
      <c r="C43" s="14">
        <v>944.2</v>
      </c>
      <c r="D43" s="14">
        <v>944.2</v>
      </c>
      <c r="E43" s="14">
        <v>944.2</v>
      </c>
      <c r="F43" s="14">
        <v>944.2</v>
      </c>
      <c r="G43" s="14">
        <v>944.2</v>
      </c>
      <c r="H43" s="14">
        <v>944.2</v>
      </c>
      <c r="I43" s="14">
        <v>944.2</v>
      </c>
      <c r="J43" s="14">
        <v>825.7</v>
      </c>
      <c r="K43" s="14">
        <v>825.7</v>
      </c>
      <c r="L43" s="14">
        <v>825.7</v>
      </c>
      <c r="M43" s="14">
        <v>825.7</v>
      </c>
    </row>
    <row r="44" spans="2:13" x14ac:dyDescent="0.25">
      <c r="B44" s="13" t="s">
        <v>175</v>
      </c>
      <c r="C44" s="7">
        <v>134</v>
      </c>
      <c r="D44" s="7">
        <v>152</v>
      </c>
      <c r="E44" s="7">
        <v>170</v>
      </c>
      <c r="F44" s="7">
        <v>188</v>
      </c>
      <c r="G44" s="7">
        <v>206</v>
      </c>
      <c r="H44" s="7">
        <v>220</v>
      </c>
      <c r="I44" s="7">
        <v>234</v>
      </c>
      <c r="J44" s="7">
        <v>248</v>
      </c>
      <c r="K44" s="7">
        <v>262</v>
      </c>
      <c r="L44" s="7">
        <v>276</v>
      </c>
      <c r="M44" s="7">
        <v>290</v>
      </c>
    </row>
    <row r="45" spans="2:13" ht="15.75" thickBot="1" x14ac:dyDescent="0.3">
      <c r="B45" s="18" t="s">
        <v>176</v>
      </c>
      <c r="C45" s="19">
        <v>34</v>
      </c>
      <c r="D45" s="19">
        <v>42</v>
      </c>
      <c r="E45" s="19">
        <v>42</v>
      </c>
      <c r="F45" s="19">
        <v>42</v>
      </c>
      <c r="G45" s="19">
        <v>42</v>
      </c>
      <c r="H45" s="19">
        <v>42</v>
      </c>
      <c r="I45" s="19">
        <v>42</v>
      </c>
      <c r="J45" s="19">
        <v>42</v>
      </c>
      <c r="K45" s="19">
        <v>42</v>
      </c>
      <c r="L45" s="19">
        <v>42</v>
      </c>
      <c r="M45" s="19">
        <v>42</v>
      </c>
    </row>
    <row r="46" spans="2:13" ht="15.75" thickTop="1" x14ac:dyDescent="0.25">
      <c r="B46" s="16" t="s">
        <v>65</v>
      </c>
      <c r="C46" s="17">
        <f>SUM(C37:C45)</f>
        <v>4237.8</v>
      </c>
      <c r="D46" s="17">
        <f t="shared" ref="D46:M46" si="0">SUM(D37:D45)</f>
        <v>4263.8</v>
      </c>
      <c r="E46" s="17">
        <f t="shared" si="0"/>
        <v>4281.8</v>
      </c>
      <c r="F46" s="17">
        <f t="shared" si="0"/>
        <v>4240</v>
      </c>
      <c r="G46" s="17">
        <f t="shared" si="0"/>
        <v>4258</v>
      </c>
      <c r="H46" s="17">
        <f t="shared" si="0"/>
        <v>4272</v>
      </c>
      <c r="I46" s="17">
        <f t="shared" si="0"/>
        <v>4286</v>
      </c>
      <c r="J46" s="17">
        <f t="shared" si="0"/>
        <v>4181.5</v>
      </c>
      <c r="K46" s="17">
        <f t="shared" si="0"/>
        <v>3829.8999999999996</v>
      </c>
      <c r="L46" s="17">
        <f t="shared" si="0"/>
        <v>3544.2</v>
      </c>
      <c r="M46" s="17">
        <f t="shared" si="0"/>
        <v>3351.6000000000004</v>
      </c>
    </row>
    <row r="47" spans="2:13" x14ac:dyDescent="0.25">
      <c r="B47" s="20"/>
      <c r="C47" s="21"/>
      <c r="D47" s="21"/>
      <c r="E47" s="21"/>
      <c r="F47" s="21"/>
      <c r="G47" s="21"/>
      <c r="H47" s="21"/>
      <c r="I47" s="21"/>
      <c r="J47" s="21"/>
      <c r="K47" s="21"/>
      <c r="L47" s="21"/>
      <c r="M47" s="21"/>
    </row>
    <row r="48" spans="2:13" x14ac:dyDescent="0.25">
      <c r="B48" s="22" t="s">
        <v>66</v>
      </c>
    </row>
    <row r="49" spans="2:13" x14ac:dyDescent="0.25">
      <c r="B49" s="15" t="s">
        <v>3</v>
      </c>
      <c r="C49" s="7">
        <v>46.65</v>
      </c>
      <c r="D49" s="7">
        <v>55.129999999999995</v>
      </c>
      <c r="E49" s="7">
        <v>61.389999999999993</v>
      </c>
      <c r="F49" s="7">
        <v>68.19</v>
      </c>
      <c r="G49" s="7">
        <v>75.63</v>
      </c>
      <c r="H49" s="7">
        <v>84.22999999999999</v>
      </c>
      <c r="I49" s="7">
        <v>91.469999999999985</v>
      </c>
      <c r="J49" s="7">
        <v>98.70999999999998</v>
      </c>
      <c r="K49" s="7">
        <v>105.94999999999997</v>
      </c>
      <c r="L49" s="7">
        <v>113.18999999999997</v>
      </c>
      <c r="M49" s="7">
        <v>120.42999999999996</v>
      </c>
    </row>
    <row r="50" spans="2:13" x14ac:dyDescent="0.25">
      <c r="B50" s="15" t="s">
        <v>67</v>
      </c>
      <c r="C50" s="7">
        <v>37</v>
      </c>
      <c r="D50" s="7">
        <v>73</v>
      </c>
      <c r="E50" s="7">
        <v>108</v>
      </c>
      <c r="F50" s="7">
        <v>142</v>
      </c>
      <c r="G50" s="7">
        <v>174</v>
      </c>
      <c r="H50" s="7">
        <v>205</v>
      </c>
      <c r="I50" s="7">
        <v>236</v>
      </c>
      <c r="J50" s="7">
        <v>267</v>
      </c>
      <c r="K50" s="7">
        <v>298</v>
      </c>
      <c r="L50" s="7">
        <v>329</v>
      </c>
      <c r="M50" s="7">
        <v>360</v>
      </c>
    </row>
    <row r="51" spans="2:13" x14ac:dyDescent="0.25">
      <c r="B51" s="28"/>
      <c r="C51" s="11"/>
      <c r="D51" s="11"/>
      <c r="E51" s="11"/>
      <c r="F51" s="11"/>
      <c r="G51" s="11"/>
      <c r="H51" s="11"/>
      <c r="I51" s="11"/>
      <c r="J51" s="11"/>
      <c r="K51" s="11"/>
      <c r="L51" s="11"/>
      <c r="M51" s="11"/>
    </row>
    <row r="52" spans="2:13" x14ac:dyDescent="0.25">
      <c r="B52" s="28"/>
      <c r="C52" s="11"/>
      <c r="D52" s="11"/>
      <c r="E52" s="11"/>
      <c r="F52" s="11"/>
      <c r="G52" s="11"/>
      <c r="H52" s="11"/>
      <c r="I52" s="11"/>
      <c r="J52" s="11"/>
      <c r="K52" s="11"/>
      <c r="L52" s="11"/>
      <c r="M52" s="11"/>
    </row>
  </sheetData>
  <pageMargins left="0.7" right="0.7" top="0.75" bottom="0.75" header="0.3" footer="0.3"/>
  <pageSetup scale="57" orientation="landscape" horizontalDpi="1200" verticalDpi="1200" r:id="rId1"/>
  <headerFooter>
    <oddFooter>&amp;L&amp;F&amp;C&amp;A</oddFooter>
  </headerFooter>
  <legacyDrawing r:id="rId2"/>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B27605E-6C06-4677-A066-B7B691A61E2F}">
  <sheetPr>
    <tabColor rgb="FF00B050"/>
    <pageSetUpPr fitToPage="1"/>
  </sheetPr>
  <dimension ref="A2:N54"/>
  <sheetViews>
    <sheetView zoomScale="90" zoomScaleNormal="90" workbookViewId="0"/>
  </sheetViews>
  <sheetFormatPr defaultRowHeight="15" x14ac:dyDescent="0.25"/>
  <cols>
    <col min="1" max="1" width="3.85546875" customWidth="1"/>
    <col min="2" max="2" width="64.5703125" customWidth="1"/>
    <col min="3" max="13" width="13.28515625" customWidth="1"/>
  </cols>
  <sheetData>
    <row r="2" spans="1:13" x14ac:dyDescent="0.25">
      <c r="B2" s="1" t="s">
        <v>39</v>
      </c>
    </row>
    <row r="3" spans="1:13" x14ac:dyDescent="0.25">
      <c r="B3" t="s">
        <v>149</v>
      </c>
    </row>
    <row r="5" spans="1:13" x14ac:dyDescent="0.25">
      <c r="B5" s="1" t="s">
        <v>41</v>
      </c>
    </row>
    <row r="6" spans="1:13" x14ac:dyDescent="0.25">
      <c r="A6" t="s">
        <v>42</v>
      </c>
      <c r="B6" s="23" t="s">
        <v>78</v>
      </c>
    </row>
    <row r="7" spans="1:13" x14ac:dyDescent="0.25">
      <c r="A7" t="s">
        <v>44</v>
      </c>
      <c r="B7" s="23" t="s">
        <v>79</v>
      </c>
    </row>
    <row r="8" spans="1:13" ht="30" x14ac:dyDescent="0.25">
      <c r="A8" t="s">
        <v>46</v>
      </c>
      <c r="B8" s="23" t="s">
        <v>80</v>
      </c>
    </row>
    <row r="9" spans="1:13" ht="30" x14ac:dyDescent="0.25">
      <c r="A9" t="s">
        <v>48</v>
      </c>
      <c r="B9" s="23" t="s">
        <v>81</v>
      </c>
    </row>
    <row r="10" spans="1:13" x14ac:dyDescent="0.25">
      <c r="A10" t="s">
        <v>50</v>
      </c>
      <c r="B10" s="23" t="s">
        <v>76</v>
      </c>
    </row>
    <row r="11" spans="1:13" x14ac:dyDescent="0.25">
      <c r="A11" t="s">
        <v>52</v>
      </c>
      <c r="B11" s="23"/>
    </row>
    <row r="12" spans="1:13" x14ac:dyDescent="0.25">
      <c r="A12" t="s">
        <v>53</v>
      </c>
    </row>
    <row r="13" spans="1:13" x14ac:dyDescent="0.25">
      <c r="A13" t="s">
        <v>54</v>
      </c>
    </row>
    <row r="15" spans="1:13" x14ac:dyDescent="0.25">
      <c r="C15" t="s">
        <v>55</v>
      </c>
    </row>
    <row r="16" spans="1:13" x14ac:dyDescent="0.25">
      <c r="B16" s="1"/>
      <c r="C16" s="2">
        <v>2025</v>
      </c>
      <c r="D16" s="3">
        <v>2026</v>
      </c>
      <c r="E16" s="3">
        <v>2027</v>
      </c>
      <c r="F16" s="3">
        <v>2028</v>
      </c>
      <c r="G16" s="3">
        <v>2029</v>
      </c>
      <c r="H16" s="3">
        <v>2030</v>
      </c>
      <c r="I16" s="3">
        <v>2031</v>
      </c>
      <c r="J16" s="3">
        <v>2032</v>
      </c>
      <c r="K16" s="3">
        <v>2033</v>
      </c>
      <c r="L16" s="3">
        <v>2034</v>
      </c>
      <c r="M16" s="3">
        <v>2035</v>
      </c>
    </row>
    <row r="17" spans="2:14" x14ac:dyDescent="0.25">
      <c r="B17" s="4" t="s">
        <v>23</v>
      </c>
      <c r="C17" s="5"/>
      <c r="D17" s="5"/>
      <c r="E17" s="5"/>
      <c r="F17" s="5"/>
      <c r="G17" s="5"/>
      <c r="H17" s="5"/>
      <c r="I17" s="5"/>
      <c r="J17" s="5"/>
      <c r="K17" s="5"/>
      <c r="L17" s="5"/>
      <c r="M17" s="5"/>
    </row>
    <row r="18" spans="2:14" x14ac:dyDescent="0.25">
      <c r="B18" s="6" t="s">
        <v>24</v>
      </c>
      <c r="C18" s="7"/>
      <c r="D18" s="7"/>
      <c r="E18" s="7"/>
      <c r="F18" s="7"/>
      <c r="G18" s="7"/>
      <c r="H18" s="7"/>
      <c r="I18" s="7"/>
      <c r="J18" s="7"/>
      <c r="K18" s="7"/>
      <c r="L18" s="7"/>
      <c r="M18" s="7"/>
    </row>
    <row r="19" spans="2:14" x14ac:dyDescent="0.25">
      <c r="B19" s="6" t="s">
        <v>25</v>
      </c>
      <c r="C19" s="7"/>
      <c r="D19" s="7"/>
      <c r="E19" s="7"/>
      <c r="F19" s="7"/>
      <c r="G19" s="7"/>
      <c r="H19" s="7"/>
      <c r="I19" s="7"/>
      <c r="J19" s="7"/>
      <c r="K19" s="7"/>
      <c r="L19" s="7"/>
      <c r="M19" s="7"/>
    </row>
    <row r="20" spans="2:14" x14ac:dyDescent="0.25">
      <c r="B20" s="6" t="s">
        <v>26</v>
      </c>
      <c r="C20" s="7"/>
      <c r="D20" s="7"/>
      <c r="E20" s="7"/>
      <c r="F20" s="7"/>
      <c r="G20" s="7"/>
      <c r="H20" s="7"/>
      <c r="I20" s="7"/>
      <c r="J20" s="7"/>
      <c r="K20" s="7"/>
      <c r="L20" s="7"/>
      <c r="M20" s="7"/>
    </row>
    <row r="21" spans="2:14" x14ac:dyDescent="0.25">
      <c r="B21" s="6" t="s">
        <v>27</v>
      </c>
      <c r="C21" s="7"/>
      <c r="D21" s="7"/>
      <c r="E21" s="7"/>
      <c r="F21" s="7"/>
      <c r="G21" s="7"/>
      <c r="H21" s="7"/>
      <c r="I21" s="7"/>
      <c r="J21" s="7"/>
      <c r="K21" s="7"/>
      <c r="L21" s="7"/>
      <c r="M21" s="7"/>
    </row>
    <row r="22" spans="2:14" x14ac:dyDescent="0.25">
      <c r="B22" s="6" t="s">
        <v>28</v>
      </c>
      <c r="C22" s="7"/>
      <c r="D22" s="7"/>
      <c r="E22" s="7">
        <v>0</v>
      </c>
      <c r="F22" s="7">
        <v>200</v>
      </c>
      <c r="G22" s="7">
        <v>200</v>
      </c>
      <c r="H22" s="7">
        <v>200</v>
      </c>
      <c r="I22" s="7">
        <v>200</v>
      </c>
      <c r="J22" s="7">
        <v>400</v>
      </c>
      <c r="K22" s="7">
        <v>600</v>
      </c>
      <c r="L22" s="7">
        <v>600</v>
      </c>
      <c r="M22" s="7">
        <v>600</v>
      </c>
    </row>
    <row r="23" spans="2:14" x14ac:dyDescent="0.25">
      <c r="B23" s="6" t="s">
        <v>29</v>
      </c>
      <c r="C23" s="7"/>
      <c r="D23" s="7"/>
      <c r="E23" s="7">
        <v>200</v>
      </c>
      <c r="F23" s="7">
        <v>200</v>
      </c>
      <c r="G23" s="7">
        <v>200</v>
      </c>
      <c r="H23" s="7">
        <v>300</v>
      </c>
      <c r="I23" s="7">
        <v>400</v>
      </c>
      <c r="J23" s="7">
        <v>500</v>
      </c>
      <c r="K23" s="7">
        <v>500</v>
      </c>
      <c r="L23" s="7">
        <v>500</v>
      </c>
      <c r="M23" s="7">
        <v>500</v>
      </c>
    </row>
    <row r="24" spans="2:14" x14ac:dyDescent="0.25">
      <c r="B24" s="6" t="s">
        <v>30</v>
      </c>
      <c r="C24" s="7"/>
      <c r="D24" s="7"/>
      <c r="E24" s="7"/>
      <c r="F24" s="7"/>
      <c r="G24" s="7"/>
      <c r="H24" s="7"/>
      <c r="I24" s="7"/>
      <c r="J24" s="7"/>
      <c r="K24" s="7"/>
      <c r="L24" s="7"/>
      <c r="M24" s="7"/>
    </row>
    <row r="25" spans="2:14" x14ac:dyDescent="0.25">
      <c r="B25" s="6" t="s">
        <v>31</v>
      </c>
      <c r="C25" s="7"/>
      <c r="D25" s="7"/>
      <c r="E25" s="7"/>
      <c r="F25" s="7"/>
      <c r="G25" s="7"/>
      <c r="H25" s="7"/>
      <c r="I25" s="7"/>
      <c r="J25" s="7"/>
      <c r="K25" s="7"/>
      <c r="L25" s="7"/>
      <c r="M25" s="7"/>
    </row>
    <row r="26" spans="2:14" x14ac:dyDescent="0.25">
      <c r="B26" s="6" t="s">
        <v>32</v>
      </c>
      <c r="C26" s="7"/>
      <c r="D26" s="7"/>
      <c r="E26" s="7"/>
      <c r="F26" s="7"/>
      <c r="G26" s="7"/>
      <c r="H26" s="7"/>
      <c r="I26" s="7"/>
      <c r="J26" s="7"/>
      <c r="K26" s="7"/>
      <c r="L26" s="7"/>
      <c r="M26" s="7"/>
    </row>
    <row r="27" spans="2:14" x14ac:dyDescent="0.25">
      <c r="B27" s="6" t="s">
        <v>33</v>
      </c>
      <c r="C27" s="7"/>
      <c r="D27" s="7"/>
      <c r="E27" s="7"/>
      <c r="F27" s="7"/>
      <c r="G27" s="7"/>
      <c r="H27" s="7"/>
      <c r="I27" s="7"/>
      <c r="J27" s="7"/>
      <c r="K27" s="7"/>
      <c r="L27" s="7"/>
      <c r="M27" s="7"/>
    </row>
    <row r="28" spans="2:14" x14ac:dyDescent="0.25">
      <c r="B28" s="6" t="s">
        <v>34</v>
      </c>
      <c r="C28" s="7"/>
      <c r="D28" s="7"/>
      <c r="E28" s="7"/>
      <c r="F28" s="7"/>
      <c r="G28" s="7"/>
      <c r="H28" s="7"/>
      <c r="I28" s="7"/>
      <c r="J28" s="7"/>
      <c r="K28" s="7"/>
      <c r="L28" s="7"/>
      <c r="M28" s="7"/>
    </row>
    <row r="29" spans="2:14" x14ac:dyDescent="0.25">
      <c r="B29" s="8" t="s">
        <v>35</v>
      </c>
      <c r="C29" s="7"/>
      <c r="D29" s="7"/>
      <c r="E29" s="7"/>
      <c r="F29" s="7"/>
      <c r="G29" s="7"/>
      <c r="H29" s="7"/>
      <c r="I29" s="7"/>
      <c r="J29" s="7"/>
      <c r="K29" s="7"/>
      <c r="L29" s="7"/>
      <c r="M29" s="7"/>
    </row>
    <row r="30" spans="2:14" x14ac:dyDescent="0.25">
      <c r="B30" s="9" t="s">
        <v>36</v>
      </c>
      <c r="C30" s="10"/>
      <c r="D30" s="10"/>
      <c r="E30" s="10"/>
      <c r="F30" s="10"/>
      <c r="G30" s="10"/>
      <c r="H30" s="10"/>
      <c r="I30" s="10"/>
      <c r="J30" s="10"/>
      <c r="K30" s="10"/>
      <c r="L30" s="10"/>
      <c r="M30" s="10"/>
    </row>
    <row r="31" spans="2:14" x14ac:dyDescent="0.25">
      <c r="B31" s="12" t="s">
        <v>3</v>
      </c>
      <c r="C31" s="7">
        <f>'Local Gen-Stor+Margin'!C29/2</f>
        <v>5</v>
      </c>
      <c r="D31" s="7">
        <f>'Local Gen-Stor+Margin'!D29/2</f>
        <v>6.5519999999999996</v>
      </c>
      <c r="E31" s="7">
        <f>'Local Gen-Stor+Margin'!E29/2</f>
        <v>8.5857408</v>
      </c>
      <c r="F31" s="7">
        <f>'Local Gen-Stor+Margin'!F29/2</f>
        <v>11.25075474432</v>
      </c>
      <c r="G31" s="7">
        <f>'Local Gen-Stor+Margin'!G29/2</f>
        <v>14.742989016956928</v>
      </c>
      <c r="H31" s="7">
        <f>'Local Gen-Stor+Margin'!H29/2</f>
        <v>19.31921280782036</v>
      </c>
      <c r="I31" s="7">
        <f>'Local Gen-Stor+Margin'!I29/2</f>
        <v>25.3158964633678</v>
      </c>
      <c r="J31" s="7">
        <f>'Local Gen-Stor+Margin'!J29/2</f>
        <v>33.173950725597166</v>
      </c>
      <c r="K31" s="7">
        <f>'Local Gen-Stor+Margin'!K29/2</f>
        <v>43.471145030822527</v>
      </c>
      <c r="L31" s="7">
        <f>'Local Gen-Stor+Margin'!L29/2</f>
        <v>56.96458844838984</v>
      </c>
      <c r="M31" s="7">
        <f>'Local Gen-Stor+Margin'!M29/2</f>
        <v>74.634999999999991</v>
      </c>
      <c r="N31" s="51"/>
    </row>
    <row r="32" spans="2:14" x14ac:dyDescent="0.25">
      <c r="B32" s="12" t="s">
        <v>5</v>
      </c>
      <c r="C32" s="7">
        <f>'Local Gen-Stor+Margin'!C30/2</f>
        <v>0</v>
      </c>
      <c r="D32" s="7">
        <f>'Local Gen-Stor+Margin'!D30/2</f>
        <v>0</v>
      </c>
      <c r="E32" s="7">
        <f>'Local Gen-Stor+Margin'!E30/2</f>
        <v>0</v>
      </c>
      <c r="F32" s="7">
        <f>'Local Gen-Stor+Margin'!F30/2</f>
        <v>0</v>
      </c>
      <c r="G32" s="7">
        <f>'Local Gen-Stor+Margin'!G30/2</f>
        <v>0</v>
      </c>
      <c r="H32" s="7">
        <f>'Local Gen-Stor+Margin'!H30/2</f>
        <v>0</v>
      </c>
      <c r="I32" s="7">
        <f>'Local Gen-Stor+Margin'!I30/2</f>
        <v>0</v>
      </c>
      <c r="J32" s="7">
        <f>'Local Gen-Stor+Margin'!J30/2</f>
        <v>0</v>
      </c>
      <c r="K32" s="7">
        <f>'Local Gen-Stor+Margin'!K30/2</f>
        <v>0</v>
      </c>
      <c r="L32" s="7">
        <f>'Local Gen-Stor+Margin'!L30/2</f>
        <v>0</v>
      </c>
      <c r="M32" s="7">
        <f>'Local Gen-Stor+Margin'!M30/2</f>
        <v>0</v>
      </c>
    </row>
    <row r="33" spans="2:14" x14ac:dyDescent="0.25">
      <c r="B33" s="12" t="s">
        <v>37</v>
      </c>
      <c r="C33" s="7">
        <f>'Local Gen-Stor+Margin'!C31/2</f>
        <v>5</v>
      </c>
      <c r="D33" s="7">
        <f>'Local Gen-Stor+Margin'!D31/2</f>
        <v>6.16</v>
      </c>
      <c r="E33" s="7">
        <f>'Local Gen-Stor+Margin'!E31/2</f>
        <v>7.5891200000000003</v>
      </c>
      <c r="F33" s="7">
        <f>'Local Gen-Stor+Margin'!F31/2</f>
        <v>9.3497958400000005</v>
      </c>
      <c r="G33" s="7">
        <f>'Local Gen-Stor+Margin'!G31/2</f>
        <v>11.51894847488</v>
      </c>
      <c r="H33" s="7">
        <f>'Local Gen-Stor+Margin'!H31/2</f>
        <v>14.19134452105216</v>
      </c>
      <c r="I33" s="7">
        <f>'Local Gen-Stor+Margin'!I31/2</f>
        <v>17.483736449936263</v>
      </c>
      <c r="J33" s="7">
        <f>'Local Gen-Stor+Margin'!J31/2</f>
        <v>21.539963306321475</v>
      </c>
      <c r="K33" s="7">
        <f>'Local Gen-Stor+Margin'!K31/2</f>
        <v>26.537234793388055</v>
      </c>
      <c r="L33" s="7">
        <f>'Local Gen-Stor+Margin'!L31/2</f>
        <v>32.693873265454087</v>
      </c>
      <c r="M33" s="7">
        <f>'Local Gen-Stor+Margin'!M31/2</f>
        <v>40.299999999999983</v>
      </c>
      <c r="N33" s="51"/>
    </row>
    <row r="34" spans="2:14" x14ac:dyDescent="0.25">
      <c r="B34" s="50" t="s">
        <v>38</v>
      </c>
      <c r="C34" s="7">
        <v>0</v>
      </c>
      <c r="D34" s="7">
        <v>0</v>
      </c>
      <c r="E34" s="7">
        <v>0</v>
      </c>
      <c r="F34" s="7">
        <v>0</v>
      </c>
      <c r="G34" s="7">
        <f>'Local Gen-Stor+Margin'!G32/2</f>
        <v>1.5</v>
      </c>
      <c r="H34" s="7">
        <f>'Local Gen-Stor+Margin'!H32/2</f>
        <v>2.5</v>
      </c>
      <c r="I34" s="7">
        <f>'Local Gen-Stor+Margin'!I32/2</f>
        <v>4.5</v>
      </c>
      <c r="J34" s="7">
        <f>'Local Gen-Stor+Margin'!J32/2</f>
        <v>6</v>
      </c>
      <c r="K34" s="7">
        <f>'Local Gen-Stor+Margin'!K32/2</f>
        <v>7</v>
      </c>
      <c r="L34" s="7">
        <f>'Local Gen-Stor+Margin'!L32/2</f>
        <v>8</v>
      </c>
      <c r="M34" s="7">
        <f>'Local Gen-Stor+Margin'!M32/2</f>
        <v>9</v>
      </c>
    </row>
    <row r="36" spans="2:14" x14ac:dyDescent="0.25">
      <c r="C36" t="s">
        <v>56</v>
      </c>
    </row>
    <row r="37" spans="2:14" x14ac:dyDescent="0.25">
      <c r="C37" s="3">
        <v>2025</v>
      </c>
      <c r="D37" s="3">
        <v>2026</v>
      </c>
      <c r="E37" s="3">
        <v>2027</v>
      </c>
      <c r="F37" s="3">
        <v>2028</v>
      </c>
      <c r="G37" s="3">
        <v>2029</v>
      </c>
      <c r="H37" s="3">
        <v>2030</v>
      </c>
      <c r="I37" s="3">
        <v>2031</v>
      </c>
      <c r="J37" s="3">
        <v>2032</v>
      </c>
      <c r="K37" s="3">
        <v>2033</v>
      </c>
      <c r="L37" s="3">
        <v>2034</v>
      </c>
      <c r="M37" s="3">
        <v>2035</v>
      </c>
    </row>
    <row r="38" spans="2:14" x14ac:dyDescent="0.25">
      <c r="B38" s="4" t="s">
        <v>57</v>
      </c>
      <c r="C38" s="5"/>
      <c r="D38" s="5"/>
      <c r="E38" s="5"/>
      <c r="F38" s="5"/>
      <c r="G38" s="5"/>
      <c r="H38" s="5"/>
      <c r="I38" s="5"/>
      <c r="J38" s="5"/>
      <c r="K38" s="5"/>
      <c r="L38" s="5"/>
      <c r="M38" s="5"/>
    </row>
    <row r="39" spans="2:14" x14ac:dyDescent="0.25">
      <c r="B39" s="13" t="s">
        <v>58</v>
      </c>
      <c r="C39" s="7">
        <v>200</v>
      </c>
      <c r="D39" s="7">
        <v>200</v>
      </c>
      <c r="E39" s="7">
        <v>200</v>
      </c>
      <c r="F39" s="7">
        <v>200</v>
      </c>
      <c r="G39" s="7">
        <v>200</v>
      </c>
      <c r="H39" s="7">
        <v>200</v>
      </c>
      <c r="I39" s="7">
        <v>200</v>
      </c>
      <c r="J39" s="7">
        <v>200</v>
      </c>
      <c r="K39" s="7">
        <v>200</v>
      </c>
      <c r="L39" s="7">
        <v>200</v>
      </c>
      <c r="M39" s="7">
        <v>200</v>
      </c>
    </row>
    <row r="40" spans="2:14" x14ac:dyDescent="0.25">
      <c r="B40" s="13" t="s">
        <v>59</v>
      </c>
      <c r="C40" s="7">
        <v>595</v>
      </c>
      <c r="D40" s="7">
        <v>595</v>
      </c>
      <c r="E40" s="7">
        <v>595</v>
      </c>
      <c r="F40" s="7">
        <v>595</v>
      </c>
      <c r="G40" s="7">
        <v>595</v>
      </c>
      <c r="H40" s="7">
        <v>595</v>
      </c>
      <c r="I40" s="7">
        <v>595</v>
      </c>
      <c r="J40" s="7">
        <v>595</v>
      </c>
      <c r="K40" s="7">
        <v>595</v>
      </c>
      <c r="L40" s="7">
        <v>595</v>
      </c>
      <c r="M40" s="7">
        <v>595</v>
      </c>
    </row>
    <row r="41" spans="2:14" x14ac:dyDescent="0.25">
      <c r="B41" s="13" t="s">
        <v>60</v>
      </c>
      <c r="C41" s="7">
        <v>600</v>
      </c>
      <c r="D41" s="7">
        <v>600</v>
      </c>
      <c r="E41" s="7">
        <v>600</v>
      </c>
      <c r="F41" s="7">
        <v>600</v>
      </c>
      <c r="G41" s="7">
        <v>600</v>
      </c>
      <c r="H41" s="7">
        <v>600</v>
      </c>
      <c r="I41" s="7">
        <v>600</v>
      </c>
      <c r="J41" s="7">
        <v>0</v>
      </c>
      <c r="K41" s="7">
        <v>0</v>
      </c>
      <c r="L41" s="7">
        <v>0</v>
      </c>
      <c r="M41" s="7">
        <v>0</v>
      </c>
    </row>
    <row r="42" spans="2:14" x14ac:dyDescent="0.25">
      <c r="B42" s="13" t="s">
        <v>61</v>
      </c>
      <c r="C42" s="7">
        <v>430</v>
      </c>
      <c r="D42" s="7">
        <v>430</v>
      </c>
      <c r="E42" s="7">
        <v>430</v>
      </c>
      <c r="F42" s="7">
        <v>430</v>
      </c>
      <c r="G42" s="7">
        <v>430</v>
      </c>
      <c r="H42" s="7">
        <v>430</v>
      </c>
      <c r="I42" s="7">
        <v>430</v>
      </c>
      <c r="J42" s="7">
        <v>430</v>
      </c>
      <c r="K42" s="7">
        <v>430</v>
      </c>
      <c r="L42" s="7">
        <v>430</v>
      </c>
      <c r="M42" s="7">
        <v>430</v>
      </c>
    </row>
    <row r="43" spans="2:14" x14ac:dyDescent="0.25">
      <c r="B43" s="13" t="s">
        <v>62</v>
      </c>
      <c r="C43" s="7">
        <v>105</v>
      </c>
      <c r="D43" s="7">
        <v>105</v>
      </c>
      <c r="E43" s="7">
        <v>105</v>
      </c>
      <c r="F43" s="7">
        <v>105</v>
      </c>
      <c r="G43" s="7">
        <v>105</v>
      </c>
      <c r="H43" s="7">
        <v>105</v>
      </c>
      <c r="I43" s="7">
        <v>105</v>
      </c>
      <c r="J43" s="7">
        <v>105</v>
      </c>
      <c r="K43" s="7">
        <v>105</v>
      </c>
      <c r="L43" s="7">
        <v>105</v>
      </c>
      <c r="M43" s="7">
        <v>105</v>
      </c>
    </row>
    <row r="44" spans="2:14" x14ac:dyDescent="0.25">
      <c r="B44" s="13" t="s">
        <v>63</v>
      </c>
      <c r="C44" s="14">
        <v>1795.6</v>
      </c>
      <c r="D44" s="14">
        <v>1795.6</v>
      </c>
      <c r="E44" s="14">
        <v>1795.6</v>
      </c>
      <c r="F44" s="14">
        <v>1735.8</v>
      </c>
      <c r="G44" s="14">
        <v>1735.8</v>
      </c>
      <c r="H44" s="14">
        <v>1735.8</v>
      </c>
      <c r="I44" s="14">
        <v>1735.8</v>
      </c>
      <c r="J44" s="14">
        <v>1735.8</v>
      </c>
      <c r="K44" s="14">
        <v>1370.1999999999998</v>
      </c>
      <c r="L44" s="14">
        <v>1070.5</v>
      </c>
      <c r="M44" s="14">
        <v>863.9</v>
      </c>
    </row>
    <row r="45" spans="2:14" x14ac:dyDescent="0.25">
      <c r="B45" s="13" t="s">
        <v>64</v>
      </c>
      <c r="C45" s="14">
        <v>944.2</v>
      </c>
      <c r="D45" s="14">
        <v>944.2</v>
      </c>
      <c r="E45" s="14">
        <v>944.2</v>
      </c>
      <c r="F45" s="14">
        <v>944.2</v>
      </c>
      <c r="G45" s="14">
        <v>944.2</v>
      </c>
      <c r="H45" s="14">
        <v>944.2</v>
      </c>
      <c r="I45" s="14">
        <v>944.2</v>
      </c>
      <c r="J45" s="14">
        <v>825.7</v>
      </c>
      <c r="K45" s="14">
        <v>825.7</v>
      </c>
      <c r="L45" s="14">
        <v>825.7</v>
      </c>
      <c r="M45" s="14">
        <v>825.7</v>
      </c>
    </row>
    <row r="46" spans="2:14" x14ac:dyDescent="0.25">
      <c r="B46" s="13" t="s">
        <v>175</v>
      </c>
      <c r="C46" s="7">
        <v>134</v>
      </c>
      <c r="D46" s="7">
        <v>152</v>
      </c>
      <c r="E46" s="7">
        <v>170</v>
      </c>
      <c r="F46" s="7">
        <v>188</v>
      </c>
      <c r="G46" s="7">
        <v>206</v>
      </c>
      <c r="H46" s="7">
        <v>220</v>
      </c>
      <c r="I46" s="7">
        <v>234</v>
      </c>
      <c r="J46" s="7">
        <v>248</v>
      </c>
      <c r="K46" s="7">
        <v>262</v>
      </c>
      <c r="L46" s="7">
        <v>276</v>
      </c>
      <c r="M46" s="7">
        <v>290</v>
      </c>
    </row>
    <row r="47" spans="2:14" ht="15.75" thickBot="1" x14ac:dyDescent="0.3">
      <c r="B47" s="18" t="s">
        <v>176</v>
      </c>
      <c r="C47" s="19">
        <v>34</v>
      </c>
      <c r="D47" s="19">
        <v>42</v>
      </c>
      <c r="E47" s="19">
        <v>42</v>
      </c>
      <c r="F47" s="19">
        <v>42</v>
      </c>
      <c r="G47" s="19">
        <v>42</v>
      </c>
      <c r="H47" s="19">
        <v>42</v>
      </c>
      <c r="I47" s="19">
        <v>42</v>
      </c>
      <c r="J47" s="19">
        <v>42</v>
      </c>
      <c r="K47" s="19">
        <v>42</v>
      </c>
      <c r="L47" s="19">
        <v>42</v>
      </c>
      <c r="M47" s="19">
        <v>42</v>
      </c>
    </row>
    <row r="48" spans="2:14" ht="15.75" thickTop="1" x14ac:dyDescent="0.25">
      <c r="B48" s="16" t="s">
        <v>65</v>
      </c>
      <c r="C48" s="17">
        <f>SUM(C39:C47)</f>
        <v>4837.8</v>
      </c>
      <c r="D48" s="17">
        <f t="shared" ref="D48:M48" si="0">SUM(D39:D47)</f>
        <v>4863.8</v>
      </c>
      <c r="E48" s="17">
        <f t="shared" si="0"/>
        <v>4881.8</v>
      </c>
      <c r="F48" s="17">
        <f t="shared" si="0"/>
        <v>4840</v>
      </c>
      <c r="G48" s="17">
        <f t="shared" si="0"/>
        <v>4858</v>
      </c>
      <c r="H48" s="17">
        <f t="shared" si="0"/>
        <v>4872</v>
      </c>
      <c r="I48" s="17">
        <f t="shared" si="0"/>
        <v>4886</v>
      </c>
      <c r="J48" s="17">
        <f t="shared" si="0"/>
        <v>4181.5</v>
      </c>
      <c r="K48" s="17">
        <f t="shared" si="0"/>
        <v>3829.8999999999996</v>
      </c>
      <c r="L48" s="17">
        <f t="shared" si="0"/>
        <v>3544.2</v>
      </c>
      <c r="M48" s="17">
        <f t="shared" si="0"/>
        <v>3351.6000000000004</v>
      </c>
    </row>
    <row r="49" spans="2:13" x14ac:dyDescent="0.25">
      <c r="B49" s="20"/>
      <c r="C49" s="21"/>
      <c r="D49" s="21"/>
      <c r="E49" s="21"/>
      <c r="F49" s="21"/>
      <c r="G49" s="21"/>
      <c r="H49" s="21"/>
      <c r="I49" s="21"/>
      <c r="J49" s="21"/>
      <c r="K49" s="21"/>
      <c r="L49" s="21"/>
      <c r="M49" s="21"/>
    </row>
    <row r="50" spans="2:13" x14ac:dyDescent="0.25">
      <c r="B50" s="22" t="s">
        <v>66</v>
      </c>
    </row>
    <row r="51" spans="2:13" x14ac:dyDescent="0.25">
      <c r="B51" s="15" t="s">
        <v>3</v>
      </c>
      <c r="C51" s="7">
        <v>46.65</v>
      </c>
      <c r="D51" s="7">
        <v>55.129999999999995</v>
      </c>
      <c r="E51" s="7">
        <v>61.389999999999993</v>
      </c>
      <c r="F51" s="7">
        <v>68.19</v>
      </c>
      <c r="G51" s="7">
        <v>75.63</v>
      </c>
      <c r="H51" s="7">
        <v>84.22999999999999</v>
      </c>
      <c r="I51" s="7">
        <v>91.469999999999985</v>
      </c>
      <c r="J51" s="7">
        <v>98.70999999999998</v>
      </c>
      <c r="K51" s="7">
        <v>105.94999999999997</v>
      </c>
      <c r="L51" s="7">
        <v>113.18999999999997</v>
      </c>
      <c r="M51" s="7">
        <v>120.42999999999996</v>
      </c>
    </row>
    <row r="52" spans="2:13" x14ac:dyDescent="0.25">
      <c r="B52" s="15" t="s">
        <v>67</v>
      </c>
      <c r="C52" s="7">
        <v>37</v>
      </c>
      <c r="D52" s="7">
        <v>73</v>
      </c>
      <c r="E52" s="7">
        <v>108</v>
      </c>
      <c r="F52" s="7">
        <v>142</v>
      </c>
      <c r="G52" s="7">
        <v>174</v>
      </c>
      <c r="H52" s="7">
        <v>205</v>
      </c>
      <c r="I52" s="7">
        <v>236</v>
      </c>
      <c r="J52" s="7">
        <v>267</v>
      </c>
      <c r="K52" s="7">
        <v>298</v>
      </c>
      <c r="L52" s="7">
        <v>329</v>
      </c>
      <c r="M52" s="7">
        <v>360</v>
      </c>
    </row>
    <row r="53" spans="2:13" x14ac:dyDescent="0.25">
      <c r="B53" s="28"/>
      <c r="C53" s="11"/>
      <c r="D53" s="11"/>
      <c r="E53" s="11"/>
      <c r="F53" s="11"/>
      <c r="G53" s="11"/>
      <c r="H53" s="11"/>
      <c r="I53" s="11"/>
      <c r="J53" s="11"/>
      <c r="K53" s="11"/>
      <c r="L53" s="11"/>
      <c r="M53" s="11"/>
    </row>
    <row r="54" spans="2:13" x14ac:dyDescent="0.25">
      <c r="B54" s="28"/>
      <c r="C54" s="11"/>
      <c r="D54" s="11"/>
      <c r="E54" s="11"/>
      <c r="F54" s="11"/>
      <c r="G54" s="11"/>
      <c r="H54" s="11"/>
      <c r="I54" s="11"/>
      <c r="J54" s="11"/>
      <c r="K54" s="11"/>
      <c r="L54" s="11"/>
      <c r="M54" s="11"/>
    </row>
  </sheetData>
  <pageMargins left="0.7" right="0.7" top="0.75" bottom="0.75" header="0.3" footer="0.3"/>
  <pageSetup scale="57" orientation="landscape" horizontalDpi="1200" verticalDpi="1200" r:id="rId1"/>
  <headerFooter>
    <oddFooter>&amp;L&amp;F&amp;C&amp;A</oddFooter>
  </headerFooter>
  <legacyDrawing r:id="rId2"/>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DB0B34A-9EFF-46FA-AC40-3448B791789A}">
  <sheetPr>
    <tabColor rgb="FF00B050"/>
    <pageSetUpPr fitToPage="1"/>
  </sheetPr>
  <dimension ref="A2:N54"/>
  <sheetViews>
    <sheetView zoomScale="90" zoomScaleNormal="90" workbookViewId="0"/>
  </sheetViews>
  <sheetFormatPr defaultRowHeight="15" x14ac:dyDescent="0.25"/>
  <cols>
    <col min="1" max="1" width="3.85546875" customWidth="1"/>
    <col min="2" max="2" width="64.5703125" customWidth="1"/>
    <col min="3" max="13" width="13.28515625" customWidth="1"/>
  </cols>
  <sheetData>
    <row r="2" spans="1:13" x14ac:dyDescent="0.25">
      <c r="B2" s="1" t="s">
        <v>39</v>
      </c>
    </row>
    <row r="3" spans="1:13" x14ac:dyDescent="0.25">
      <c r="B3" t="s">
        <v>154</v>
      </c>
    </row>
    <row r="5" spans="1:13" x14ac:dyDescent="0.25">
      <c r="B5" s="1" t="s">
        <v>41</v>
      </c>
    </row>
    <row r="6" spans="1:13" x14ac:dyDescent="0.25">
      <c r="A6" t="s">
        <v>42</v>
      </c>
      <c r="B6" s="23" t="s">
        <v>72</v>
      </c>
    </row>
    <row r="7" spans="1:13" ht="33" x14ac:dyDescent="0.25">
      <c r="A7" t="s">
        <v>44</v>
      </c>
      <c r="B7" s="23" t="s">
        <v>69</v>
      </c>
    </row>
    <row r="8" spans="1:13" ht="30" x14ac:dyDescent="0.25">
      <c r="A8" t="s">
        <v>46</v>
      </c>
      <c r="B8" s="23" t="s">
        <v>70</v>
      </c>
    </row>
    <row r="9" spans="1:13" x14ac:dyDescent="0.25">
      <c r="A9" t="s">
        <v>48</v>
      </c>
      <c r="B9" s="23" t="s">
        <v>82</v>
      </c>
    </row>
    <row r="10" spans="1:13" x14ac:dyDescent="0.25">
      <c r="A10" t="s">
        <v>50</v>
      </c>
      <c r="B10" s="23" t="s">
        <v>49</v>
      </c>
    </row>
    <row r="11" spans="1:13" x14ac:dyDescent="0.25">
      <c r="A11" t="s">
        <v>52</v>
      </c>
      <c r="B11" s="23" t="s">
        <v>83</v>
      </c>
    </row>
    <row r="12" spans="1:13" x14ac:dyDescent="0.25">
      <c r="A12" t="s">
        <v>53</v>
      </c>
      <c r="B12" t="s">
        <v>84</v>
      </c>
    </row>
    <row r="13" spans="1:13" x14ac:dyDescent="0.25">
      <c r="A13" t="s">
        <v>54</v>
      </c>
    </row>
    <row r="15" spans="1:13" x14ac:dyDescent="0.25">
      <c r="C15" t="s">
        <v>55</v>
      </c>
    </row>
    <row r="16" spans="1:13" x14ac:dyDescent="0.25">
      <c r="B16" s="1"/>
      <c r="C16" s="2">
        <v>2025</v>
      </c>
      <c r="D16" s="3">
        <v>2026</v>
      </c>
      <c r="E16" s="3">
        <v>2027</v>
      </c>
      <c r="F16" s="3">
        <v>2028</v>
      </c>
      <c r="G16" s="3">
        <v>2029</v>
      </c>
      <c r="H16" s="3">
        <v>2030</v>
      </c>
      <c r="I16" s="3">
        <v>2031</v>
      </c>
      <c r="J16" s="3">
        <v>2032</v>
      </c>
      <c r="K16" s="3">
        <v>2033</v>
      </c>
      <c r="L16" s="3">
        <v>2034</v>
      </c>
      <c r="M16" s="3">
        <v>2035</v>
      </c>
    </row>
    <row r="17" spans="2:14" x14ac:dyDescent="0.25">
      <c r="B17" s="4" t="s">
        <v>23</v>
      </c>
      <c r="C17" s="5"/>
      <c r="D17" s="5"/>
      <c r="E17" s="5"/>
      <c r="F17" s="5"/>
      <c r="G17" s="5"/>
      <c r="H17" s="5"/>
      <c r="I17" s="5"/>
      <c r="J17" s="5"/>
      <c r="K17" s="5"/>
      <c r="L17" s="5"/>
      <c r="M17" s="5"/>
    </row>
    <row r="18" spans="2:14" x14ac:dyDescent="0.25">
      <c r="B18" s="6" t="s">
        <v>24</v>
      </c>
      <c r="C18" s="7"/>
      <c r="D18" s="7"/>
      <c r="E18" s="7"/>
      <c r="F18" s="7"/>
      <c r="G18" s="7"/>
      <c r="H18" s="7"/>
      <c r="I18" s="7"/>
      <c r="J18" s="7"/>
      <c r="K18" s="7"/>
      <c r="L18" s="7">
        <f>150+275+275</f>
        <v>700</v>
      </c>
      <c r="M18" s="7">
        <f>150+275+275</f>
        <v>700</v>
      </c>
    </row>
    <row r="19" spans="2:14" x14ac:dyDescent="0.25">
      <c r="B19" s="6" t="s">
        <v>25</v>
      </c>
      <c r="C19" s="7">
        <v>50</v>
      </c>
      <c r="D19" s="7">
        <v>500</v>
      </c>
      <c r="E19" s="7">
        <v>500</v>
      </c>
      <c r="F19" s="7">
        <v>600</v>
      </c>
      <c r="G19" s="7">
        <v>600</v>
      </c>
      <c r="H19" s="7">
        <v>600</v>
      </c>
      <c r="I19" s="7">
        <v>600</v>
      </c>
      <c r="J19" s="7">
        <v>650</v>
      </c>
      <c r="K19" s="7">
        <v>650</v>
      </c>
      <c r="L19" s="7">
        <f>750+350</f>
        <v>1100</v>
      </c>
      <c r="M19" s="7">
        <v>1100</v>
      </c>
    </row>
    <row r="20" spans="2:14" x14ac:dyDescent="0.25">
      <c r="B20" s="6" t="s">
        <v>26</v>
      </c>
      <c r="C20" s="7"/>
      <c r="D20" s="7"/>
      <c r="E20" s="7"/>
      <c r="F20" s="7"/>
      <c r="G20" s="7"/>
      <c r="H20" s="7"/>
      <c r="I20" s="7"/>
      <c r="J20" s="7"/>
      <c r="K20" s="7"/>
      <c r="L20" s="7"/>
      <c r="M20" s="7"/>
    </row>
    <row r="21" spans="2:14" x14ac:dyDescent="0.25">
      <c r="B21" s="6" t="s">
        <v>27</v>
      </c>
      <c r="C21" s="7"/>
      <c r="D21" s="7"/>
      <c r="E21" s="7"/>
      <c r="F21" s="7"/>
      <c r="G21" s="7"/>
      <c r="H21" s="7"/>
      <c r="I21" s="7"/>
      <c r="J21" s="7"/>
      <c r="K21" s="7"/>
      <c r="L21" s="7"/>
      <c r="M21" s="7"/>
    </row>
    <row r="22" spans="2:14" x14ac:dyDescent="0.25">
      <c r="B22" s="6" t="s">
        <v>28</v>
      </c>
      <c r="C22" s="7"/>
      <c r="D22" s="7"/>
      <c r="E22" s="7"/>
      <c r="F22" s="7"/>
      <c r="G22" s="7"/>
      <c r="H22" s="7"/>
      <c r="I22" s="7"/>
      <c r="J22" s="7"/>
      <c r="K22" s="7"/>
      <c r="L22" s="7"/>
      <c r="M22" s="7"/>
    </row>
    <row r="23" spans="2:14" x14ac:dyDescent="0.25">
      <c r="B23" s="6" t="s">
        <v>29</v>
      </c>
      <c r="C23" s="7"/>
      <c r="D23" s="7"/>
      <c r="E23" s="7"/>
      <c r="F23" s="7"/>
      <c r="G23" s="7"/>
      <c r="H23" s="7"/>
      <c r="I23" s="7"/>
      <c r="J23" s="7"/>
      <c r="K23" s="7"/>
      <c r="L23" s="7"/>
      <c r="M23" s="7"/>
    </row>
    <row r="24" spans="2:14" x14ac:dyDescent="0.25">
      <c r="B24" s="6" t="s">
        <v>30</v>
      </c>
      <c r="C24" s="7"/>
      <c r="D24" s="7"/>
      <c r="E24" s="7"/>
      <c r="F24" s="7"/>
      <c r="G24" s="7"/>
      <c r="H24" s="7"/>
      <c r="I24" s="7"/>
      <c r="J24" s="7"/>
      <c r="K24" s="7"/>
      <c r="L24" s="7"/>
      <c r="M24" s="7"/>
    </row>
    <row r="25" spans="2:14" x14ac:dyDescent="0.25">
      <c r="B25" s="6" t="s">
        <v>31</v>
      </c>
      <c r="C25" s="7"/>
      <c r="D25" s="7"/>
      <c r="E25" s="7"/>
      <c r="F25" s="7"/>
      <c r="G25" s="7"/>
      <c r="H25" s="7"/>
      <c r="I25" s="7"/>
      <c r="J25" s="7"/>
      <c r="K25" s="7"/>
      <c r="L25" s="7"/>
      <c r="M25" s="7"/>
    </row>
    <row r="26" spans="2:14" x14ac:dyDescent="0.25">
      <c r="B26" s="6" t="s">
        <v>32</v>
      </c>
      <c r="C26" s="7"/>
      <c r="D26" s="7"/>
      <c r="E26" s="7"/>
      <c r="F26" s="7"/>
      <c r="G26" s="7"/>
      <c r="H26" s="7"/>
      <c r="I26" s="7"/>
      <c r="J26" s="7"/>
      <c r="K26" s="7"/>
      <c r="L26" s="7"/>
      <c r="M26" s="7"/>
    </row>
    <row r="27" spans="2:14" x14ac:dyDescent="0.25">
      <c r="B27" s="6" t="s">
        <v>33</v>
      </c>
      <c r="C27" s="7"/>
      <c r="D27" s="7"/>
      <c r="E27" s="7"/>
      <c r="F27" s="7"/>
      <c r="G27" s="7"/>
      <c r="H27" s="7"/>
      <c r="I27" s="7"/>
      <c r="J27" s="7"/>
      <c r="K27" s="7"/>
      <c r="L27" s="7"/>
      <c r="M27" s="7"/>
    </row>
    <row r="28" spans="2:14" x14ac:dyDescent="0.25">
      <c r="B28" s="6" t="s">
        <v>34</v>
      </c>
      <c r="C28" s="7"/>
      <c r="D28" s="7"/>
      <c r="E28" s="7"/>
      <c r="F28" s="7"/>
      <c r="G28" s="7"/>
      <c r="H28" s="7"/>
      <c r="I28" s="7"/>
      <c r="J28" s="7"/>
      <c r="K28" s="7"/>
      <c r="L28" s="7"/>
      <c r="M28" s="7"/>
    </row>
    <row r="29" spans="2:14" x14ac:dyDescent="0.25">
      <c r="B29" s="8" t="s">
        <v>35</v>
      </c>
      <c r="C29" s="7"/>
      <c r="D29" s="7"/>
      <c r="E29" s="7"/>
      <c r="F29" s="7"/>
      <c r="G29" s="7"/>
      <c r="H29" s="7"/>
      <c r="I29" s="7"/>
      <c r="J29" s="7"/>
      <c r="K29" s="7"/>
      <c r="L29" s="7"/>
      <c r="M29" s="7"/>
    </row>
    <row r="30" spans="2:14" x14ac:dyDescent="0.25">
      <c r="B30" s="9" t="s">
        <v>36</v>
      </c>
      <c r="C30" s="10"/>
      <c r="D30" s="10"/>
      <c r="E30" s="10"/>
      <c r="F30" s="10"/>
      <c r="G30" s="10"/>
      <c r="H30" s="10"/>
      <c r="I30" s="10"/>
      <c r="J30" s="10"/>
      <c r="K30" s="10"/>
      <c r="L30" s="10"/>
      <c r="M30" s="10"/>
    </row>
    <row r="31" spans="2:14" x14ac:dyDescent="0.25">
      <c r="B31" s="12" t="s">
        <v>3</v>
      </c>
      <c r="C31" s="7">
        <v>10</v>
      </c>
      <c r="D31" s="7">
        <v>13.103999999999999</v>
      </c>
      <c r="E31" s="7">
        <v>17.1714816</v>
      </c>
      <c r="F31" s="7">
        <v>22.50150948864</v>
      </c>
      <c r="G31" s="7">
        <v>29.485978033913856</v>
      </c>
      <c r="H31" s="7">
        <v>38.63842561564072</v>
      </c>
      <c r="I31" s="7">
        <v>50.631792926735599</v>
      </c>
      <c r="J31" s="7">
        <v>66.347901451194332</v>
      </c>
      <c r="K31" s="7">
        <v>86.942290061645053</v>
      </c>
      <c r="L31" s="7">
        <v>113.92917689677968</v>
      </c>
      <c r="M31" s="7">
        <v>149.26999999999998</v>
      </c>
      <c r="N31" s="51"/>
    </row>
    <row r="32" spans="2:14" x14ac:dyDescent="0.25">
      <c r="B32" s="12" t="s">
        <v>5</v>
      </c>
      <c r="C32" s="7">
        <v>0</v>
      </c>
      <c r="D32" s="7">
        <v>0</v>
      </c>
      <c r="E32" s="7">
        <v>0</v>
      </c>
      <c r="F32" s="7">
        <v>0</v>
      </c>
      <c r="G32" s="7">
        <v>0</v>
      </c>
      <c r="H32" s="7">
        <v>0</v>
      </c>
      <c r="I32" s="7">
        <v>0</v>
      </c>
      <c r="J32" s="7">
        <v>0</v>
      </c>
      <c r="K32" s="7">
        <v>0</v>
      </c>
      <c r="L32" s="7">
        <v>0</v>
      </c>
      <c r="M32" s="7">
        <v>0</v>
      </c>
    </row>
    <row r="33" spans="2:14" x14ac:dyDescent="0.25">
      <c r="B33" s="12" t="s">
        <v>37</v>
      </c>
      <c r="C33" s="7">
        <v>10</v>
      </c>
      <c r="D33" s="7">
        <v>12.32</v>
      </c>
      <c r="E33" s="7">
        <v>15.178240000000001</v>
      </c>
      <c r="F33" s="7">
        <v>18.699591680000001</v>
      </c>
      <c r="G33" s="7">
        <v>23.03789694976</v>
      </c>
      <c r="H33" s="7">
        <v>28.382689042104321</v>
      </c>
      <c r="I33" s="7">
        <v>34.967472899872526</v>
      </c>
      <c r="J33" s="7">
        <v>43.07992661264295</v>
      </c>
      <c r="K33" s="7">
        <v>53.074469586776111</v>
      </c>
      <c r="L33" s="7">
        <v>65.387746530908174</v>
      </c>
      <c r="M33" s="7">
        <f>301.9+68.7-M46</f>
        <v>80.599999999999966</v>
      </c>
      <c r="N33" s="51"/>
    </row>
    <row r="34" spans="2:14" x14ac:dyDescent="0.25">
      <c r="B34" s="50" t="s">
        <v>38</v>
      </c>
      <c r="C34" s="7">
        <v>0</v>
      </c>
      <c r="D34" s="7">
        <v>0</v>
      </c>
      <c r="E34" s="7">
        <v>0</v>
      </c>
      <c r="F34" s="7">
        <v>0</v>
      </c>
      <c r="G34" s="52">
        <v>3</v>
      </c>
      <c r="H34" s="52">
        <v>5</v>
      </c>
      <c r="I34" s="52">
        <v>9</v>
      </c>
      <c r="J34" s="52">
        <v>12</v>
      </c>
      <c r="K34" s="52">
        <v>14</v>
      </c>
      <c r="L34" s="52">
        <v>16</v>
      </c>
      <c r="M34" s="52">
        <v>18</v>
      </c>
    </row>
    <row r="36" spans="2:14" x14ac:dyDescent="0.25">
      <c r="C36" t="s">
        <v>56</v>
      </c>
    </row>
    <row r="37" spans="2:14" x14ac:dyDescent="0.25">
      <c r="C37" s="3">
        <v>2025</v>
      </c>
      <c r="D37" s="3">
        <v>2026</v>
      </c>
      <c r="E37" s="3">
        <v>2027</v>
      </c>
      <c r="F37" s="3">
        <v>2028</v>
      </c>
      <c r="G37" s="3">
        <v>2029</v>
      </c>
      <c r="H37" s="3">
        <v>2030</v>
      </c>
      <c r="I37" s="3">
        <v>2031</v>
      </c>
      <c r="J37" s="3">
        <v>2032</v>
      </c>
      <c r="K37" s="3">
        <v>2033</v>
      </c>
      <c r="L37" s="3">
        <v>2034</v>
      </c>
      <c r="M37" s="3">
        <v>2035</v>
      </c>
    </row>
    <row r="38" spans="2:14" x14ac:dyDescent="0.25">
      <c r="B38" s="4" t="s">
        <v>57</v>
      </c>
      <c r="C38" s="5"/>
      <c r="D38" s="5"/>
      <c r="E38" s="5"/>
      <c r="F38" s="5"/>
      <c r="G38" s="5"/>
      <c r="H38" s="5"/>
      <c r="I38" s="5"/>
      <c r="J38" s="5"/>
      <c r="K38" s="5"/>
      <c r="L38" s="5"/>
      <c r="M38" s="5"/>
    </row>
    <row r="39" spans="2:14" x14ac:dyDescent="0.25">
      <c r="B39" s="13" t="s">
        <v>58</v>
      </c>
      <c r="C39" s="7">
        <v>200</v>
      </c>
      <c r="D39" s="7">
        <v>200</v>
      </c>
      <c r="E39" s="7">
        <v>200</v>
      </c>
      <c r="F39" s="7">
        <v>0</v>
      </c>
      <c r="G39" s="7">
        <v>0</v>
      </c>
      <c r="H39" s="7">
        <v>0</v>
      </c>
      <c r="I39" s="7">
        <v>0</v>
      </c>
      <c r="J39" s="7">
        <v>0</v>
      </c>
      <c r="K39" s="7">
        <v>0</v>
      </c>
      <c r="L39" s="7">
        <v>0</v>
      </c>
      <c r="M39" s="7">
        <v>0</v>
      </c>
    </row>
    <row r="40" spans="2:14" x14ac:dyDescent="0.25">
      <c r="B40" s="13" t="s">
        <v>59</v>
      </c>
      <c r="C40" s="7">
        <v>595</v>
      </c>
      <c r="D40" s="7">
        <v>595</v>
      </c>
      <c r="E40" s="7">
        <v>595</v>
      </c>
      <c r="F40" s="7">
        <v>595</v>
      </c>
      <c r="G40" s="7">
        <v>595</v>
      </c>
      <c r="H40" s="7">
        <v>595</v>
      </c>
      <c r="I40" s="7">
        <v>595</v>
      </c>
      <c r="J40" s="7">
        <v>595</v>
      </c>
      <c r="K40" s="7">
        <v>595</v>
      </c>
      <c r="L40" s="7">
        <v>595</v>
      </c>
      <c r="M40" s="7">
        <v>0</v>
      </c>
    </row>
    <row r="41" spans="2:14" x14ac:dyDescent="0.25">
      <c r="B41" s="13" t="s">
        <v>60</v>
      </c>
      <c r="C41" s="7">
        <v>0</v>
      </c>
      <c r="D41" s="7">
        <v>0</v>
      </c>
      <c r="E41" s="7">
        <v>0</v>
      </c>
      <c r="F41" s="7">
        <v>0</v>
      </c>
      <c r="G41" s="7">
        <v>0</v>
      </c>
      <c r="H41" s="7">
        <v>0</v>
      </c>
      <c r="I41" s="7">
        <v>0</v>
      </c>
      <c r="J41" s="7">
        <v>0</v>
      </c>
      <c r="K41" s="7">
        <v>0</v>
      </c>
      <c r="L41" s="7">
        <v>0</v>
      </c>
      <c r="M41" s="7">
        <v>0</v>
      </c>
    </row>
    <row r="42" spans="2:14" x14ac:dyDescent="0.25">
      <c r="B42" s="13" t="s">
        <v>61</v>
      </c>
      <c r="C42" s="7">
        <v>430</v>
      </c>
      <c r="D42" s="7">
        <v>430</v>
      </c>
      <c r="E42" s="7">
        <v>430</v>
      </c>
      <c r="F42" s="7">
        <v>430</v>
      </c>
      <c r="G42" s="7">
        <v>430</v>
      </c>
      <c r="H42" s="7">
        <v>430</v>
      </c>
      <c r="I42" s="7">
        <v>430</v>
      </c>
      <c r="J42" s="7">
        <v>430</v>
      </c>
      <c r="K42" s="7">
        <v>430</v>
      </c>
      <c r="L42" s="7">
        <v>430</v>
      </c>
      <c r="M42" s="7">
        <v>430</v>
      </c>
    </row>
    <row r="43" spans="2:14" x14ac:dyDescent="0.25">
      <c r="B43" s="13" t="s">
        <v>62</v>
      </c>
      <c r="C43" s="7">
        <v>105</v>
      </c>
      <c r="D43" s="7">
        <v>105</v>
      </c>
      <c r="E43" s="7">
        <v>105</v>
      </c>
      <c r="F43" s="7">
        <v>105</v>
      </c>
      <c r="G43" s="7">
        <v>105</v>
      </c>
      <c r="H43" s="7">
        <v>105</v>
      </c>
      <c r="I43" s="7">
        <v>105</v>
      </c>
      <c r="J43" s="7">
        <v>105</v>
      </c>
      <c r="K43" s="7">
        <v>105</v>
      </c>
      <c r="L43" s="7">
        <v>105</v>
      </c>
      <c r="M43" s="7">
        <v>105</v>
      </c>
    </row>
    <row r="44" spans="2:14" x14ac:dyDescent="0.25">
      <c r="B44" s="13" t="s">
        <v>63</v>
      </c>
      <c r="C44" s="14">
        <v>1795.6</v>
      </c>
      <c r="D44" s="14">
        <v>1795.6</v>
      </c>
      <c r="E44" s="14">
        <v>1795.6</v>
      </c>
      <c r="F44" s="14">
        <v>1735.8</v>
      </c>
      <c r="G44" s="14">
        <v>1735.8</v>
      </c>
      <c r="H44" s="14">
        <v>1735.8</v>
      </c>
      <c r="I44" s="14">
        <v>1735.8</v>
      </c>
      <c r="J44" s="14">
        <v>1735.8</v>
      </c>
      <c r="K44" s="14">
        <v>1370.1999999999998</v>
      </c>
      <c r="L44" s="14">
        <v>1070.5</v>
      </c>
      <c r="M44" s="14">
        <v>863.9</v>
      </c>
    </row>
    <row r="45" spans="2:14" x14ac:dyDescent="0.25">
      <c r="B45" s="13" t="s">
        <v>64</v>
      </c>
      <c r="C45" s="14">
        <v>944.2</v>
      </c>
      <c r="D45" s="14">
        <v>944.2</v>
      </c>
      <c r="E45" s="14">
        <v>944.2</v>
      </c>
      <c r="F45" s="14">
        <v>944.2</v>
      </c>
      <c r="G45" s="14">
        <v>944.2</v>
      </c>
      <c r="H45" s="14">
        <v>944.2</v>
      </c>
      <c r="I45" s="14">
        <v>944.2</v>
      </c>
      <c r="J45" s="14">
        <v>825.7</v>
      </c>
      <c r="K45" s="14">
        <v>825.7</v>
      </c>
      <c r="L45" s="14">
        <v>825.7</v>
      </c>
      <c r="M45" s="14">
        <v>825.7</v>
      </c>
    </row>
    <row r="46" spans="2:14" x14ac:dyDescent="0.25">
      <c r="B46" s="13" t="s">
        <v>175</v>
      </c>
      <c r="C46" s="7">
        <v>134</v>
      </c>
      <c r="D46" s="7">
        <v>152</v>
      </c>
      <c r="E46" s="7">
        <v>170</v>
      </c>
      <c r="F46" s="7">
        <v>188</v>
      </c>
      <c r="G46" s="7">
        <v>206</v>
      </c>
      <c r="H46" s="7">
        <v>220</v>
      </c>
      <c r="I46" s="7">
        <v>234</v>
      </c>
      <c r="J46" s="7">
        <v>248</v>
      </c>
      <c r="K46" s="7">
        <v>262</v>
      </c>
      <c r="L46" s="7">
        <v>276</v>
      </c>
      <c r="M46" s="7">
        <v>290</v>
      </c>
    </row>
    <row r="47" spans="2:14" ht="15.75" thickBot="1" x14ac:dyDescent="0.3">
      <c r="B47" s="18" t="s">
        <v>176</v>
      </c>
      <c r="C47" s="19">
        <v>34</v>
      </c>
      <c r="D47" s="19">
        <v>42</v>
      </c>
      <c r="E47" s="19">
        <v>42</v>
      </c>
      <c r="F47" s="19">
        <v>42</v>
      </c>
      <c r="G47" s="19">
        <v>42</v>
      </c>
      <c r="H47" s="19">
        <v>42</v>
      </c>
      <c r="I47" s="19">
        <v>42</v>
      </c>
      <c r="J47" s="19">
        <v>42</v>
      </c>
      <c r="K47" s="19">
        <v>42</v>
      </c>
      <c r="L47" s="19">
        <v>42</v>
      </c>
      <c r="M47" s="19">
        <v>42</v>
      </c>
    </row>
    <row r="48" spans="2:14" ht="15.75" thickTop="1" x14ac:dyDescent="0.25">
      <c r="B48" s="16" t="s">
        <v>65</v>
      </c>
      <c r="C48" s="17">
        <f>SUM(C39:C47)</f>
        <v>4237.8</v>
      </c>
      <c r="D48" s="17">
        <f t="shared" ref="D48:M48" si="0">SUM(D39:D47)</f>
        <v>4263.8</v>
      </c>
      <c r="E48" s="17">
        <f t="shared" si="0"/>
        <v>4281.8</v>
      </c>
      <c r="F48" s="17">
        <f t="shared" si="0"/>
        <v>4040</v>
      </c>
      <c r="G48" s="17">
        <f t="shared" si="0"/>
        <v>4058</v>
      </c>
      <c r="H48" s="17">
        <f t="shared" si="0"/>
        <v>4072</v>
      </c>
      <c r="I48" s="17">
        <f t="shared" si="0"/>
        <v>4086</v>
      </c>
      <c r="J48" s="17">
        <f t="shared" si="0"/>
        <v>3981.5</v>
      </c>
      <c r="K48" s="17">
        <f t="shared" si="0"/>
        <v>3629.8999999999996</v>
      </c>
      <c r="L48" s="17">
        <f t="shared" si="0"/>
        <v>3344.2</v>
      </c>
      <c r="M48" s="17">
        <f t="shared" si="0"/>
        <v>2556.6000000000004</v>
      </c>
    </row>
    <row r="49" spans="2:13" x14ac:dyDescent="0.25">
      <c r="B49" s="20"/>
      <c r="C49" s="21"/>
      <c r="D49" s="21"/>
      <c r="E49" s="21"/>
      <c r="F49" s="21"/>
      <c r="G49" s="21"/>
      <c r="H49" s="21"/>
      <c r="I49" s="21"/>
      <c r="J49" s="21"/>
      <c r="K49" s="21"/>
      <c r="L49" s="21"/>
      <c r="M49" s="21"/>
    </row>
    <row r="50" spans="2:13" x14ac:dyDescent="0.25">
      <c r="B50" s="22" t="s">
        <v>66</v>
      </c>
    </row>
    <row r="51" spans="2:13" x14ac:dyDescent="0.25">
      <c r="B51" s="15" t="s">
        <v>3</v>
      </c>
      <c r="C51" s="7">
        <v>46.65</v>
      </c>
      <c r="D51" s="7">
        <v>55.129999999999995</v>
      </c>
      <c r="E51" s="7">
        <v>61.389999999999993</v>
      </c>
      <c r="F51" s="7">
        <v>68.19</v>
      </c>
      <c r="G51" s="7">
        <v>75.63</v>
      </c>
      <c r="H51" s="7">
        <v>84.22999999999999</v>
      </c>
      <c r="I51" s="7">
        <v>91.469999999999985</v>
      </c>
      <c r="J51" s="7">
        <v>98.70999999999998</v>
      </c>
      <c r="K51" s="7">
        <v>105.94999999999997</v>
      </c>
      <c r="L51" s="7">
        <v>113.18999999999997</v>
      </c>
      <c r="M51" s="7">
        <v>120.42999999999996</v>
      </c>
    </row>
    <row r="52" spans="2:13" x14ac:dyDescent="0.25">
      <c r="B52" s="15" t="s">
        <v>67</v>
      </c>
      <c r="C52" s="7">
        <v>37</v>
      </c>
      <c r="D52" s="7">
        <v>73</v>
      </c>
      <c r="E52" s="7">
        <v>108</v>
      </c>
      <c r="F52" s="7">
        <v>142</v>
      </c>
      <c r="G52" s="7">
        <v>174</v>
      </c>
      <c r="H52" s="7">
        <v>205</v>
      </c>
      <c r="I52" s="7">
        <v>236</v>
      </c>
      <c r="J52" s="7">
        <v>267</v>
      </c>
      <c r="K52" s="7">
        <v>298</v>
      </c>
      <c r="L52" s="7">
        <v>329</v>
      </c>
      <c r="M52" s="7">
        <v>360</v>
      </c>
    </row>
    <row r="53" spans="2:13" x14ac:dyDescent="0.25">
      <c r="B53" s="28"/>
      <c r="C53" s="11"/>
      <c r="D53" s="11"/>
      <c r="E53" s="11"/>
      <c r="F53" s="11"/>
      <c r="G53" s="11"/>
      <c r="H53" s="11"/>
      <c r="I53" s="11"/>
      <c r="J53" s="11"/>
      <c r="K53" s="11"/>
      <c r="L53" s="11"/>
      <c r="M53" s="11"/>
    </row>
    <row r="54" spans="2:13" x14ac:dyDescent="0.25">
      <c r="B54" s="28"/>
      <c r="C54" s="11"/>
      <c r="D54" s="11"/>
      <c r="E54" s="11"/>
      <c r="F54" s="11"/>
      <c r="G54" s="11"/>
      <c r="H54" s="11"/>
      <c r="I54" s="11"/>
      <c r="J54" s="11"/>
      <c r="K54" s="11"/>
      <c r="L54" s="11"/>
      <c r="M54" s="11"/>
    </row>
  </sheetData>
  <pageMargins left="0.7" right="0.7" top="0.75" bottom="0.75" header="0.3" footer="0.3"/>
  <pageSetup scale="57" orientation="landscape" horizontalDpi="1200" verticalDpi="1200" r:id="rId1"/>
  <headerFooter>
    <oddFooter>&amp;L&amp;F&amp;C&amp;A</oddFooter>
  </headerFooter>
  <legacyDrawing r:id="rId2"/>
</worksheet>
</file>

<file path=xl/worksheets/sheet1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A012194-D8E1-446C-AD40-09869ABA7C5D}">
  <sheetPr>
    <tabColor rgb="FF00B050"/>
    <pageSetUpPr fitToPage="1"/>
  </sheetPr>
  <dimension ref="A2:N52"/>
  <sheetViews>
    <sheetView zoomScale="90" zoomScaleNormal="90" workbookViewId="0"/>
  </sheetViews>
  <sheetFormatPr defaultRowHeight="15" x14ac:dyDescent="0.25"/>
  <cols>
    <col min="1" max="1" width="3.85546875" customWidth="1"/>
    <col min="2" max="2" width="64.5703125" customWidth="1"/>
    <col min="3" max="13" width="13.28515625" customWidth="1"/>
  </cols>
  <sheetData>
    <row r="2" spans="1:13" x14ac:dyDescent="0.25">
      <c r="B2" s="1" t="s">
        <v>39</v>
      </c>
    </row>
    <row r="3" spans="1:13" x14ac:dyDescent="0.25">
      <c r="B3" t="s">
        <v>150</v>
      </c>
    </row>
    <row r="5" spans="1:13" x14ac:dyDescent="0.25">
      <c r="B5" s="1" t="s">
        <v>41</v>
      </c>
    </row>
    <row r="6" spans="1:13" x14ac:dyDescent="0.25">
      <c r="A6" t="s">
        <v>42</v>
      </c>
      <c r="B6" s="23" t="s">
        <v>85</v>
      </c>
    </row>
    <row r="7" spans="1:13" ht="33" x14ac:dyDescent="0.25">
      <c r="A7" t="s">
        <v>44</v>
      </c>
      <c r="B7" s="23" t="s">
        <v>69</v>
      </c>
    </row>
    <row r="8" spans="1:13" x14ac:dyDescent="0.25">
      <c r="A8" t="s">
        <v>46</v>
      </c>
      <c r="B8" s="23" t="s">
        <v>86</v>
      </c>
    </row>
    <row r="9" spans="1:13" x14ac:dyDescent="0.25">
      <c r="A9" t="s">
        <v>48</v>
      </c>
      <c r="B9" s="23" t="s">
        <v>82</v>
      </c>
    </row>
    <row r="10" spans="1:13" x14ac:dyDescent="0.25">
      <c r="A10" t="s">
        <v>50</v>
      </c>
      <c r="B10" s="23" t="s">
        <v>49</v>
      </c>
    </row>
    <row r="11" spans="1:13" x14ac:dyDescent="0.25">
      <c r="A11" t="s">
        <v>52</v>
      </c>
      <c r="B11" s="23" t="s">
        <v>87</v>
      </c>
    </row>
    <row r="13" spans="1:13" x14ac:dyDescent="0.25">
      <c r="C13" t="s">
        <v>55</v>
      </c>
    </row>
    <row r="14" spans="1:13" x14ac:dyDescent="0.25">
      <c r="B14" s="1"/>
      <c r="C14" s="2">
        <v>2025</v>
      </c>
      <c r="D14" s="3">
        <v>2026</v>
      </c>
      <c r="E14" s="3">
        <v>2027</v>
      </c>
      <c r="F14" s="3">
        <v>2028</v>
      </c>
      <c r="G14" s="3">
        <v>2029</v>
      </c>
      <c r="H14" s="3">
        <v>2030</v>
      </c>
      <c r="I14" s="3">
        <v>2031</v>
      </c>
      <c r="J14" s="3">
        <v>2032</v>
      </c>
      <c r="K14" s="3">
        <v>2033</v>
      </c>
      <c r="L14" s="3">
        <v>2034</v>
      </c>
      <c r="M14" s="3">
        <v>2035</v>
      </c>
    </row>
    <row r="15" spans="1:13" x14ac:dyDescent="0.25">
      <c r="B15" s="4" t="s">
        <v>23</v>
      </c>
      <c r="C15" s="5"/>
      <c r="D15" s="5"/>
      <c r="E15" s="5"/>
      <c r="F15" s="5"/>
      <c r="G15" s="5"/>
      <c r="H15" s="5"/>
      <c r="I15" s="5"/>
      <c r="J15" s="5"/>
      <c r="K15" s="5"/>
      <c r="L15" s="5"/>
      <c r="M15" s="5"/>
    </row>
    <row r="16" spans="1:13" x14ac:dyDescent="0.25">
      <c r="B16" s="6" t="s">
        <v>24</v>
      </c>
      <c r="C16" s="49">
        <v>0</v>
      </c>
      <c r="D16" s="49">
        <v>0</v>
      </c>
      <c r="E16" s="49">
        <v>0</v>
      </c>
      <c r="F16" s="7">
        <v>0</v>
      </c>
      <c r="G16" s="7">
        <v>0</v>
      </c>
      <c r="H16" s="7">
        <v>0</v>
      </c>
      <c r="I16" s="7">
        <v>0</v>
      </c>
      <c r="J16" s="7">
        <v>118</v>
      </c>
      <c r="K16" s="7">
        <v>118</v>
      </c>
      <c r="L16" s="7">
        <v>118</v>
      </c>
      <c r="M16" s="7">
        <v>118</v>
      </c>
    </row>
    <row r="17" spans="2:14" x14ac:dyDescent="0.25">
      <c r="B17" s="6" t="s">
        <v>25</v>
      </c>
      <c r="C17" s="49">
        <v>0</v>
      </c>
      <c r="D17" s="49">
        <v>0</v>
      </c>
      <c r="E17" s="49">
        <v>0</v>
      </c>
      <c r="F17" s="7">
        <v>60</v>
      </c>
      <c r="G17" s="7">
        <v>60</v>
      </c>
      <c r="H17" s="7">
        <v>60</v>
      </c>
      <c r="I17" s="7">
        <v>60</v>
      </c>
      <c r="J17" s="7">
        <v>60</v>
      </c>
      <c r="K17" s="7">
        <v>426</v>
      </c>
      <c r="L17" s="7">
        <v>725</v>
      </c>
      <c r="M17" s="7">
        <v>932</v>
      </c>
    </row>
    <row r="18" spans="2:14" x14ac:dyDescent="0.25">
      <c r="B18" s="6" t="s">
        <v>26</v>
      </c>
      <c r="C18" s="7"/>
      <c r="D18" s="7"/>
      <c r="E18" s="7"/>
      <c r="F18" s="7"/>
      <c r="G18" s="7"/>
      <c r="H18" s="7"/>
      <c r="I18" s="7"/>
      <c r="J18" s="7"/>
      <c r="K18" s="7"/>
      <c r="L18" s="7"/>
      <c r="M18" s="7"/>
    </row>
    <row r="19" spans="2:14" x14ac:dyDescent="0.25">
      <c r="B19" s="6" t="s">
        <v>27</v>
      </c>
      <c r="C19" s="7"/>
      <c r="D19" s="7"/>
      <c r="E19" s="7"/>
      <c r="F19" s="7"/>
      <c r="G19" s="7"/>
      <c r="H19" s="7"/>
      <c r="I19" s="7"/>
      <c r="J19" s="7"/>
      <c r="K19" s="7"/>
      <c r="L19" s="7"/>
      <c r="M19" s="7"/>
    </row>
    <row r="20" spans="2:14" x14ac:dyDescent="0.25">
      <c r="B20" s="6" t="s">
        <v>28</v>
      </c>
      <c r="C20" s="7"/>
      <c r="D20" s="7"/>
      <c r="E20" s="7"/>
      <c r="F20" s="7"/>
      <c r="G20" s="7"/>
      <c r="H20" s="7"/>
      <c r="I20" s="7"/>
      <c r="J20" s="7"/>
      <c r="K20" s="7"/>
      <c r="L20" s="7"/>
      <c r="M20" s="7"/>
    </row>
    <row r="21" spans="2:14" x14ac:dyDescent="0.25">
      <c r="B21" s="6" t="s">
        <v>29</v>
      </c>
      <c r="C21" s="7"/>
      <c r="D21" s="7"/>
      <c r="E21" s="7"/>
      <c r="F21" s="7"/>
      <c r="G21" s="7"/>
      <c r="H21" s="7"/>
      <c r="I21" s="7"/>
      <c r="J21" s="7"/>
      <c r="K21" s="7"/>
      <c r="L21" s="7"/>
      <c r="M21" s="7"/>
    </row>
    <row r="22" spans="2:14" x14ac:dyDescent="0.25">
      <c r="B22" s="6" t="s">
        <v>30</v>
      </c>
      <c r="C22" s="7"/>
      <c r="D22" s="7"/>
      <c r="E22" s="7"/>
      <c r="F22" s="7"/>
      <c r="G22" s="7"/>
      <c r="H22" s="7"/>
      <c r="I22" s="7"/>
      <c r="J22" s="7"/>
      <c r="K22" s="7"/>
      <c r="L22" s="7"/>
      <c r="M22" s="7"/>
    </row>
    <row r="23" spans="2:14" x14ac:dyDescent="0.25">
      <c r="B23" s="6" t="s">
        <v>31</v>
      </c>
      <c r="C23" s="7"/>
      <c r="D23" s="7">
        <v>5</v>
      </c>
      <c r="E23" s="7">
        <v>10</v>
      </c>
      <c r="F23" s="7">
        <v>15</v>
      </c>
      <c r="G23" s="7">
        <v>20</v>
      </c>
      <c r="H23" s="7">
        <v>25</v>
      </c>
      <c r="I23" s="7">
        <v>25</v>
      </c>
      <c r="J23" s="7">
        <v>25</v>
      </c>
      <c r="K23" s="7">
        <v>25</v>
      </c>
      <c r="L23" s="7">
        <v>25</v>
      </c>
      <c r="M23" s="7">
        <v>25</v>
      </c>
    </row>
    <row r="24" spans="2:14" x14ac:dyDescent="0.25">
      <c r="B24" s="6" t="s">
        <v>32</v>
      </c>
      <c r="C24" s="7"/>
      <c r="D24" s="7"/>
      <c r="E24" s="7">
        <v>10</v>
      </c>
      <c r="F24" s="7">
        <v>20</v>
      </c>
      <c r="G24" s="7">
        <v>30</v>
      </c>
      <c r="H24" s="7">
        <v>40</v>
      </c>
      <c r="I24" s="7">
        <v>50</v>
      </c>
      <c r="J24" s="7">
        <v>60</v>
      </c>
      <c r="K24" s="7">
        <v>70</v>
      </c>
      <c r="L24" s="7">
        <v>80</v>
      </c>
      <c r="M24" s="7">
        <v>100</v>
      </c>
    </row>
    <row r="25" spans="2:14" x14ac:dyDescent="0.25">
      <c r="B25" s="6" t="s">
        <v>33</v>
      </c>
      <c r="C25" s="7"/>
      <c r="D25" s="7"/>
      <c r="E25" s="7">
        <v>15</v>
      </c>
      <c r="F25" s="7">
        <v>30</v>
      </c>
      <c r="G25" s="7">
        <v>45</v>
      </c>
      <c r="H25" s="7">
        <v>60</v>
      </c>
      <c r="I25" s="7">
        <v>75</v>
      </c>
      <c r="J25" s="7">
        <v>90</v>
      </c>
      <c r="K25" s="7">
        <v>105</v>
      </c>
      <c r="L25" s="7">
        <v>120</v>
      </c>
      <c r="M25" s="7">
        <v>150</v>
      </c>
    </row>
    <row r="26" spans="2:14" x14ac:dyDescent="0.25">
      <c r="B26" s="6" t="s">
        <v>34</v>
      </c>
      <c r="C26" s="7"/>
      <c r="D26" s="7"/>
      <c r="E26" s="7"/>
      <c r="F26" s="7"/>
      <c r="G26" s="7"/>
      <c r="H26" s="7">
        <v>20</v>
      </c>
      <c r="I26" s="7">
        <v>40</v>
      </c>
      <c r="J26" s="7">
        <v>60</v>
      </c>
      <c r="K26" s="7">
        <v>80</v>
      </c>
      <c r="L26" s="7">
        <v>100</v>
      </c>
      <c r="M26" s="7">
        <v>120</v>
      </c>
    </row>
    <row r="27" spans="2:14" x14ac:dyDescent="0.25">
      <c r="B27" s="8" t="s">
        <v>35</v>
      </c>
      <c r="C27" s="7"/>
      <c r="D27" s="7"/>
      <c r="E27" s="7"/>
      <c r="F27" s="7"/>
      <c r="G27" s="7"/>
      <c r="H27" s="7"/>
      <c r="I27" s="7"/>
      <c r="J27" s="7"/>
      <c r="K27" s="7"/>
      <c r="L27" s="7"/>
      <c r="M27" s="7"/>
    </row>
    <row r="28" spans="2:14" x14ac:dyDescent="0.25">
      <c r="B28" s="9" t="s">
        <v>36</v>
      </c>
      <c r="C28" s="10"/>
      <c r="D28" s="10"/>
      <c r="E28" s="10"/>
      <c r="F28" s="10"/>
      <c r="G28" s="10"/>
      <c r="H28" s="10"/>
      <c r="I28" s="10"/>
      <c r="J28" s="10"/>
      <c r="K28" s="10"/>
      <c r="L28" s="10"/>
      <c r="M28" s="10"/>
    </row>
    <row r="29" spans="2:14" x14ac:dyDescent="0.25">
      <c r="B29" s="12" t="s">
        <v>3</v>
      </c>
      <c r="C29" s="7">
        <v>14</v>
      </c>
      <c r="D29" s="7">
        <v>18.302200000000003</v>
      </c>
      <c r="E29" s="7">
        <v>23.926466060000006</v>
      </c>
      <c r="F29" s="7">
        <v>31.27906908023801</v>
      </c>
      <c r="G29" s="7">
        <v>40.891127008595156</v>
      </c>
      <c r="H29" s="7">
        <v>53.456970338336454</v>
      </c>
      <c r="I29" s="7">
        <v>69.884297323307251</v>
      </c>
      <c r="J29" s="7">
        <v>91.35974189075958</v>
      </c>
      <c r="K29" s="7">
        <v>119.43459057379</v>
      </c>
      <c r="L29" s="7">
        <v>156.13684025711569</v>
      </c>
      <c r="M29" s="7">
        <v>204.11769126812737</v>
      </c>
      <c r="N29" s="51"/>
    </row>
    <row r="30" spans="2:14" x14ac:dyDescent="0.25">
      <c r="B30" s="12" t="s">
        <v>5</v>
      </c>
      <c r="C30" s="7">
        <v>0</v>
      </c>
      <c r="D30" s="7">
        <v>0</v>
      </c>
      <c r="E30" s="7">
        <v>0</v>
      </c>
      <c r="F30" s="7">
        <v>0</v>
      </c>
      <c r="G30" s="7">
        <v>0</v>
      </c>
      <c r="H30" s="7">
        <v>0</v>
      </c>
      <c r="I30" s="7">
        <v>0</v>
      </c>
      <c r="J30" s="7">
        <v>0</v>
      </c>
      <c r="K30" s="7">
        <v>0</v>
      </c>
      <c r="L30" s="7">
        <v>0</v>
      </c>
      <c r="M30" s="7">
        <v>0</v>
      </c>
    </row>
    <row r="31" spans="2:14" x14ac:dyDescent="0.25">
      <c r="B31" s="12" t="s">
        <v>37</v>
      </c>
      <c r="C31" s="7">
        <v>10</v>
      </c>
      <c r="D31" s="7">
        <v>13.100000000000001</v>
      </c>
      <c r="E31" s="7">
        <v>17.161000000000001</v>
      </c>
      <c r="F31" s="7">
        <v>22.480910000000002</v>
      </c>
      <c r="G31" s="7">
        <v>29.449992100000003</v>
      </c>
      <c r="H31" s="7">
        <v>38.579489651000003</v>
      </c>
      <c r="I31" s="7">
        <v>50.539131442810003</v>
      </c>
      <c r="J31" s="7">
        <v>66.206262190081105</v>
      </c>
      <c r="K31" s="7">
        <v>86.730203469006256</v>
      </c>
      <c r="L31" s="7">
        <v>113.6165665443982</v>
      </c>
      <c r="M31" s="7">
        <v>148.83770217316163</v>
      </c>
      <c r="N31" s="51"/>
    </row>
    <row r="32" spans="2:14" x14ac:dyDescent="0.25">
      <c r="B32" s="50" t="s">
        <v>38</v>
      </c>
      <c r="C32" s="7">
        <v>0</v>
      </c>
      <c r="D32" s="7">
        <v>0</v>
      </c>
      <c r="E32" s="7">
        <v>0</v>
      </c>
      <c r="F32" s="7">
        <v>0</v>
      </c>
      <c r="G32" s="52">
        <v>3</v>
      </c>
      <c r="H32" s="52">
        <v>5</v>
      </c>
      <c r="I32" s="52">
        <v>9</v>
      </c>
      <c r="J32" s="52">
        <v>12</v>
      </c>
      <c r="K32" s="52">
        <v>14</v>
      </c>
      <c r="L32" s="52">
        <v>16</v>
      </c>
      <c r="M32" s="52">
        <v>18</v>
      </c>
    </row>
    <row r="34" spans="2:13" x14ac:dyDescent="0.25">
      <c r="C34" t="s">
        <v>56</v>
      </c>
    </row>
    <row r="35" spans="2:13" x14ac:dyDescent="0.25">
      <c r="C35" s="3">
        <v>2025</v>
      </c>
      <c r="D35" s="3">
        <v>2026</v>
      </c>
      <c r="E35" s="3">
        <v>2027</v>
      </c>
      <c r="F35" s="3">
        <v>2028</v>
      </c>
      <c r="G35" s="3">
        <v>2029</v>
      </c>
      <c r="H35" s="3">
        <v>2030</v>
      </c>
      <c r="I35" s="3">
        <v>2031</v>
      </c>
      <c r="J35" s="3">
        <v>2032</v>
      </c>
      <c r="K35" s="3">
        <v>2033</v>
      </c>
      <c r="L35" s="3">
        <v>2034</v>
      </c>
      <c r="M35" s="3">
        <v>2035</v>
      </c>
    </row>
    <row r="36" spans="2:13" x14ac:dyDescent="0.25">
      <c r="B36" s="4" t="s">
        <v>57</v>
      </c>
      <c r="C36" s="5"/>
      <c r="D36" s="5"/>
      <c r="E36" s="5"/>
      <c r="F36" s="5"/>
      <c r="G36" s="5"/>
      <c r="H36" s="5"/>
      <c r="I36" s="5"/>
      <c r="J36" s="5"/>
      <c r="K36" s="5"/>
      <c r="L36" s="5"/>
      <c r="M36" s="5"/>
    </row>
    <row r="37" spans="2:13" x14ac:dyDescent="0.25">
      <c r="B37" s="13" t="s">
        <v>58</v>
      </c>
      <c r="C37" s="7">
        <v>200</v>
      </c>
      <c r="D37" s="7">
        <v>200</v>
      </c>
      <c r="E37" s="7">
        <v>200</v>
      </c>
      <c r="F37" s="7">
        <v>200</v>
      </c>
      <c r="G37" s="7">
        <v>200</v>
      </c>
      <c r="H37" s="7">
        <v>200</v>
      </c>
      <c r="I37" s="7">
        <v>200</v>
      </c>
      <c r="J37" s="7">
        <v>200</v>
      </c>
      <c r="K37" s="7">
        <v>200</v>
      </c>
      <c r="L37" s="7">
        <v>200</v>
      </c>
      <c r="M37" s="7">
        <v>0</v>
      </c>
    </row>
    <row r="38" spans="2:13" x14ac:dyDescent="0.25">
      <c r="B38" s="13" t="s">
        <v>59</v>
      </c>
      <c r="C38" s="7">
        <v>595</v>
      </c>
      <c r="D38" s="7">
        <v>595</v>
      </c>
      <c r="E38" s="7">
        <v>595</v>
      </c>
      <c r="F38" s="7">
        <v>595</v>
      </c>
      <c r="G38" s="7">
        <v>595</v>
      </c>
      <c r="H38" s="7">
        <v>595</v>
      </c>
      <c r="I38" s="7">
        <v>595</v>
      </c>
      <c r="J38" s="7">
        <v>595</v>
      </c>
      <c r="K38" s="7">
        <v>595</v>
      </c>
      <c r="L38" s="7">
        <v>595</v>
      </c>
      <c r="M38" s="7">
        <v>0</v>
      </c>
    </row>
    <row r="39" spans="2:13" x14ac:dyDescent="0.25">
      <c r="B39" s="13" t="s">
        <v>60</v>
      </c>
      <c r="C39" s="7">
        <v>0</v>
      </c>
      <c r="D39" s="7">
        <v>0</v>
      </c>
      <c r="E39" s="7">
        <v>0</v>
      </c>
      <c r="F39" s="7">
        <v>0</v>
      </c>
      <c r="G39" s="7">
        <v>0</v>
      </c>
      <c r="H39" s="7">
        <v>0</v>
      </c>
      <c r="I39" s="7">
        <v>0</v>
      </c>
      <c r="J39" s="7">
        <v>0</v>
      </c>
      <c r="K39" s="7">
        <v>0</v>
      </c>
      <c r="L39" s="7">
        <v>0</v>
      </c>
      <c r="M39" s="7">
        <v>0</v>
      </c>
    </row>
    <row r="40" spans="2:13" x14ac:dyDescent="0.25">
      <c r="B40" s="13" t="s">
        <v>61</v>
      </c>
      <c r="C40" s="7">
        <v>430</v>
      </c>
      <c r="D40" s="7">
        <v>430</v>
      </c>
      <c r="E40" s="7">
        <v>430</v>
      </c>
      <c r="F40" s="7">
        <v>430</v>
      </c>
      <c r="G40" s="7">
        <v>430</v>
      </c>
      <c r="H40" s="7">
        <v>430</v>
      </c>
      <c r="I40" s="7">
        <v>430</v>
      </c>
      <c r="J40" s="7">
        <v>430</v>
      </c>
      <c r="K40" s="7">
        <v>430</v>
      </c>
      <c r="L40" s="7">
        <v>430</v>
      </c>
      <c r="M40" s="7">
        <v>430</v>
      </c>
    </row>
    <row r="41" spans="2:13" x14ac:dyDescent="0.25">
      <c r="B41" s="13" t="s">
        <v>62</v>
      </c>
      <c r="C41" s="7">
        <v>105</v>
      </c>
      <c r="D41" s="7">
        <v>105</v>
      </c>
      <c r="E41" s="7">
        <v>105</v>
      </c>
      <c r="F41" s="7">
        <v>105</v>
      </c>
      <c r="G41" s="7">
        <v>105</v>
      </c>
      <c r="H41" s="7">
        <v>105</v>
      </c>
      <c r="I41" s="7">
        <v>105</v>
      </c>
      <c r="J41" s="7">
        <v>105</v>
      </c>
      <c r="K41" s="7">
        <v>105</v>
      </c>
      <c r="L41" s="7">
        <v>105</v>
      </c>
      <c r="M41" s="7">
        <v>105</v>
      </c>
    </row>
    <row r="42" spans="2:13" x14ac:dyDescent="0.25">
      <c r="B42" s="13" t="s">
        <v>63</v>
      </c>
      <c r="C42" s="14">
        <v>1795.6</v>
      </c>
      <c r="D42" s="14">
        <v>1795.6</v>
      </c>
      <c r="E42" s="14">
        <v>1795.6</v>
      </c>
      <c r="F42" s="14">
        <v>1735.8</v>
      </c>
      <c r="G42" s="14">
        <v>1735.8</v>
      </c>
      <c r="H42" s="14">
        <v>1735.8</v>
      </c>
      <c r="I42" s="14">
        <v>1735.8</v>
      </c>
      <c r="J42" s="14">
        <v>1735.8</v>
      </c>
      <c r="K42" s="14">
        <v>1370.1999999999998</v>
      </c>
      <c r="L42" s="14">
        <v>1070.5</v>
      </c>
      <c r="M42" s="14">
        <v>863.9</v>
      </c>
    </row>
    <row r="43" spans="2:13" x14ac:dyDescent="0.25">
      <c r="B43" s="13" t="s">
        <v>64</v>
      </c>
      <c r="C43" s="14">
        <v>944.2</v>
      </c>
      <c r="D43" s="14">
        <v>944.2</v>
      </c>
      <c r="E43" s="14">
        <v>944.2</v>
      </c>
      <c r="F43" s="14">
        <v>944.2</v>
      </c>
      <c r="G43" s="14">
        <v>944.2</v>
      </c>
      <c r="H43" s="14">
        <v>944.2</v>
      </c>
      <c r="I43" s="14">
        <v>944.2</v>
      </c>
      <c r="J43" s="14">
        <v>825.7</v>
      </c>
      <c r="K43" s="14">
        <v>825.7</v>
      </c>
      <c r="L43" s="14">
        <v>825.7</v>
      </c>
      <c r="M43" s="14">
        <v>825.7</v>
      </c>
    </row>
    <row r="44" spans="2:13" x14ac:dyDescent="0.25">
      <c r="B44" s="13" t="s">
        <v>175</v>
      </c>
      <c r="C44" s="7">
        <v>134</v>
      </c>
      <c r="D44" s="7">
        <v>152</v>
      </c>
      <c r="E44" s="7">
        <v>170</v>
      </c>
      <c r="F44" s="7">
        <v>188</v>
      </c>
      <c r="G44" s="7">
        <v>206</v>
      </c>
      <c r="H44" s="7">
        <v>220</v>
      </c>
      <c r="I44" s="7">
        <v>234</v>
      </c>
      <c r="J44" s="7">
        <v>248</v>
      </c>
      <c r="K44" s="7">
        <v>262</v>
      </c>
      <c r="L44" s="7">
        <v>276</v>
      </c>
      <c r="M44" s="7">
        <v>290</v>
      </c>
    </row>
    <row r="45" spans="2:13" ht="15.75" thickBot="1" x14ac:dyDescent="0.3">
      <c r="B45" s="18" t="s">
        <v>176</v>
      </c>
      <c r="C45" s="19">
        <v>34</v>
      </c>
      <c r="D45" s="19">
        <v>42</v>
      </c>
      <c r="E45" s="19">
        <v>42</v>
      </c>
      <c r="F45" s="19">
        <v>42</v>
      </c>
      <c r="G45" s="19">
        <v>42</v>
      </c>
      <c r="H45" s="19">
        <v>42</v>
      </c>
      <c r="I45" s="19">
        <v>42</v>
      </c>
      <c r="J45" s="19">
        <v>42</v>
      </c>
      <c r="K45" s="19">
        <v>42</v>
      </c>
      <c r="L45" s="19">
        <v>42</v>
      </c>
      <c r="M45" s="19">
        <v>42</v>
      </c>
    </row>
    <row r="46" spans="2:13" ht="15.75" thickTop="1" x14ac:dyDescent="0.25">
      <c r="B46" s="16" t="s">
        <v>65</v>
      </c>
      <c r="C46" s="17">
        <f>SUM(C37:C45)</f>
        <v>4237.8</v>
      </c>
      <c r="D46" s="17">
        <f t="shared" ref="D46:M46" si="0">SUM(D37:D45)</f>
        <v>4263.8</v>
      </c>
      <c r="E46" s="17">
        <f t="shared" si="0"/>
        <v>4281.8</v>
      </c>
      <c r="F46" s="17">
        <f t="shared" si="0"/>
        <v>4240</v>
      </c>
      <c r="G46" s="17">
        <f t="shared" si="0"/>
        <v>4258</v>
      </c>
      <c r="H46" s="17">
        <f t="shared" si="0"/>
        <v>4272</v>
      </c>
      <c r="I46" s="17">
        <f t="shared" si="0"/>
        <v>4286</v>
      </c>
      <c r="J46" s="17">
        <f t="shared" si="0"/>
        <v>4181.5</v>
      </c>
      <c r="K46" s="17">
        <f t="shared" si="0"/>
        <v>3829.8999999999996</v>
      </c>
      <c r="L46" s="17">
        <f t="shared" si="0"/>
        <v>3544.2</v>
      </c>
      <c r="M46" s="17">
        <f t="shared" si="0"/>
        <v>2556.6000000000004</v>
      </c>
    </row>
    <row r="47" spans="2:13" x14ac:dyDescent="0.25">
      <c r="B47" s="20"/>
      <c r="C47" s="21"/>
      <c r="D47" s="21"/>
      <c r="E47" s="21"/>
      <c r="F47" s="21"/>
      <c r="G47" s="21"/>
      <c r="H47" s="21"/>
      <c r="I47" s="21"/>
      <c r="J47" s="21"/>
      <c r="K47" s="21"/>
      <c r="L47" s="21"/>
      <c r="M47" s="21"/>
    </row>
    <row r="48" spans="2:13" x14ac:dyDescent="0.25">
      <c r="B48" s="22" t="s">
        <v>66</v>
      </c>
    </row>
    <row r="49" spans="2:13" x14ac:dyDescent="0.25">
      <c r="B49" s="15" t="s">
        <v>3</v>
      </c>
      <c r="C49" s="7">
        <v>46.65</v>
      </c>
      <c r="D49" s="7">
        <v>55.129999999999995</v>
      </c>
      <c r="E49" s="7">
        <v>61.389999999999993</v>
      </c>
      <c r="F49" s="7">
        <v>68.19</v>
      </c>
      <c r="G49" s="7">
        <v>75.63</v>
      </c>
      <c r="H49" s="7">
        <v>84.22999999999999</v>
      </c>
      <c r="I49" s="7">
        <v>91.469999999999985</v>
      </c>
      <c r="J49" s="7">
        <v>98.70999999999998</v>
      </c>
      <c r="K49" s="7">
        <v>105.94999999999997</v>
      </c>
      <c r="L49" s="7">
        <v>113.18999999999997</v>
      </c>
      <c r="M49" s="7">
        <v>120.42999999999996</v>
      </c>
    </row>
    <row r="50" spans="2:13" x14ac:dyDescent="0.25">
      <c r="B50" s="15" t="s">
        <v>67</v>
      </c>
      <c r="C50" s="7">
        <v>37</v>
      </c>
      <c r="D50" s="7">
        <v>73</v>
      </c>
      <c r="E50" s="7">
        <v>108</v>
      </c>
      <c r="F50" s="7">
        <v>142</v>
      </c>
      <c r="G50" s="7">
        <v>174</v>
      </c>
      <c r="H50" s="7">
        <v>205</v>
      </c>
      <c r="I50" s="7">
        <v>236</v>
      </c>
      <c r="J50" s="7">
        <v>267</v>
      </c>
      <c r="K50" s="7">
        <v>298</v>
      </c>
      <c r="L50" s="7">
        <v>329</v>
      </c>
      <c r="M50" s="7">
        <v>360</v>
      </c>
    </row>
    <row r="51" spans="2:13" x14ac:dyDescent="0.25">
      <c r="B51" s="28"/>
      <c r="C51" s="11"/>
      <c r="D51" s="11"/>
      <c r="E51" s="11"/>
      <c r="F51" s="11"/>
      <c r="G51" s="11"/>
      <c r="H51" s="11"/>
      <c r="I51" s="11"/>
      <c r="J51" s="11"/>
      <c r="K51" s="11"/>
      <c r="L51" s="11"/>
      <c r="M51" s="11"/>
    </row>
    <row r="52" spans="2:13" x14ac:dyDescent="0.25">
      <c r="B52" s="28"/>
      <c r="C52" s="11"/>
      <c r="D52" s="11"/>
      <c r="E52" s="11"/>
      <c r="F52" s="11"/>
      <c r="G52" s="11"/>
      <c r="H52" s="11"/>
      <c r="I52" s="11"/>
      <c r="J52" s="11"/>
      <c r="K52" s="11"/>
      <c r="L52" s="11"/>
      <c r="M52" s="11"/>
    </row>
  </sheetData>
  <pageMargins left="0.7" right="0.7" top="0.75" bottom="0.75" header="0.3" footer="0.3"/>
  <pageSetup scale="57" fitToHeight="0" orientation="landscape" horizontalDpi="1200" verticalDpi="1200" r:id="rId1"/>
  <headerFooter>
    <oddFooter>&amp;L&amp;F&amp;C&amp;A</oddFooter>
  </headerFooter>
  <legacyDrawing r:id="rId2"/>
</worksheet>
</file>

<file path=xl/worksheets/sheet1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E556D92-BCB3-4A03-96D0-F9CFBC072B88}">
  <sheetPr>
    <tabColor rgb="FF00B050"/>
    <pageSetUpPr fitToPage="1"/>
  </sheetPr>
  <dimension ref="A2:N52"/>
  <sheetViews>
    <sheetView zoomScale="90" zoomScaleNormal="90" workbookViewId="0"/>
  </sheetViews>
  <sheetFormatPr defaultRowHeight="15" x14ac:dyDescent="0.25"/>
  <cols>
    <col min="1" max="1" width="3.85546875" customWidth="1"/>
    <col min="2" max="2" width="64.5703125" customWidth="1"/>
    <col min="3" max="13" width="13.28515625" customWidth="1"/>
  </cols>
  <sheetData>
    <row r="2" spans="1:13" x14ac:dyDescent="0.25">
      <c r="B2" s="1" t="s">
        <v>39</v>
      </c>
    </row>
    <row r="3" spans="1:13" x14ac:dyDescent="0.25">
      <c r="B3" t="s">
        <v>159</v>
      </c>
    </row>
    <row r="5" spans="1:13" x14ac:dyDescent="0.25">
      <c r="B5" s="1" t="s">
        <v>41</v>
      </c>
    </row>
    <row r="6" spans="1:13" x14ac:dyDescent="0.25">
      <c r="A6" t="s">
        <v>42</v>
      </c>
      <c r="B6" s="23" t="s">
        <v>85</v>
      </c>
    </row>
    <row r="7" spans="1:13" ht="33" x14ac:dyDescent="0.25">
      <c r="A7" t="s">
        <v>44</v>
      </c>
      <c r="B7" s="23" t="s">
        <v>69</v>
      </c>
    </row>
    <row r="8" spans="1:13" ht="30" x14ac:dyDescent="0.25">
      <c r="A8" t="s">
        <v>46</v>
      </c>
      <c r="B8" s="23" t="s">
        <v>70</v>
      </c>
    </row>
    <row r="9" spans="1:13" x14ac:dyDescent="0.25">
      <c r="A9" t="s">
        <v>48</v>
      </c>
      <c r="B9" s="23" t="s">
        <v>82</v>
      </c>
    </row>
    <row r="10" spans="1:13" x14ac:dyDescent="0.25">
      <c r="A10" t="s">
        <v>50</v>
      </c>
      <c r="B10" s="23" t="s">
        <v>49</v>
      </c>
    </row>
    <row r="11" spans="1:13" x14ac:dyDescent="0.25">
      <c r="A11" t="s">
        <v>52</v>
      </c>
      <c r="B11" s="23" t="s">
        <v>87</v>
      </c>
    </row>
    <row r="13" spans="1:13" x14ac:dyDescent="0.25">
      <c r="C13" t="s">
        <v>55</v>
      </c>
    </row>
    <row r="14" spans="1:13" x14ac:dyDescent="0.25">
      <c r="B14" s="1"/>
      <c r="C14" s="2">
        <v>2025</v>
      </c>
      <c r="D14" s="3">
        <v>2026</v>
      </c>
      <c r="E14" s="3">
        <v>2027</v>
      </c>
      <c r="F14" s="3">
        <v>2028</v>
      </c>
      <c r="G14" s="3">
        <v>2029</v>
      </c>
      <c r="H14" s="3">
        <v>2030</v>
      </c>
      <c r="I14" s="3">
        <v>2031</v>
      </c>
      <c r="J14" s="3">
        <v>2032</v>
      </c>
      <c r="K14" s="3">
        <v>2033</v>
      </c>
      <c r="L14" s="3">
        <v>2034</v>
      </c>
      <c r="M14" s="3">
        <v>2035</v>
      </c>
    </row>
    <row r="15" spans="1:13" x14ac:dyDescent="0.25">
      <c r="B15" s="4" t="s">
        <v>23</v>
      </c>
      <c r="C15" s="5"/>
      <c r="D15" s="5"/>
      <c r="E15" s="5"/>
      <c r="F15" s="5"/>
      <c r="G15" s="5"/>
      <c r="H15" s="5"/>
      <c r="I15" s="5"/>
      <c r="J15" s="5"/>
      <c r="K15" s="5"/>
      <c r="L15" s="5"/>
      <c r="M15" s="5"/>
    </row>
    <row r="16" spans="1:13" x14ac:dyDescent="0.25">
      <c r="B16" s="6" t="s">
        <v>24</v>
      </c>
      <c r="C16" s="7"/>
      <c r="D16" s="7"/>
      <c r="E16" s="7"/>
      <c r="F16" s="7"/>
      <c r="G16" s="7"/>
      <c r="H16" s="7"/>
      <c r="I16" s="7"/>
      <c r="J16" s="7"/>
      <c r="K16" s="7"/>
      <c r="L16" s="7">
        <f>150+275+275</f>
        <v>700</v>
      </c>
      <c r="M16" s="7">
        <f>150+275+275</f>
        <v>700</v>
      </c>
    </row>
    <row r="17" spans="2:14" x14ac:dyDescent="0.25">
      <c r="B17" s="6" t="s">
        <v>25</v>
      </c>
      <c r="C17" s="7">
        <v>50</v>
      </c>
      <c r="D17" s="7">
        <v>500</v>
      </c>
      <c r="E17" s="7">
        <v>500</v>
      </c>
      <c r="F17" s="7">
        <v>600</v>
      </c>
      <c r="G17" s="7">
        <v>600</v>
      </c>
      <c r="H17" s="7">
        <v>600</v>
      </c>
      <c r="I17" s="7">
        <v>600</v>
      </c>
      <c r="J17" s="7">
        <v>650</v>
      </c>
      <c r="K17" s="7">
        <v>650</v>
      </c>
      <c r="L17" s="7">
        <f>750+350</f>
        <v>1100</v>
      </c>
      <c r="M17" s="7">
        <v>1100</v>
      </c>
    </row>
    <row r="18" spans="2:14" x14ac:dyDescent="0.25">
      <c r="B18" s="6" t="s">
        <v>26</v>
      </c>
      <c r="C18" s="7"/>
      <c r="D18" s="7"/>
      <c r="E18" s="7"/>
      <c r="F18" s="7"/>
      <c r="G18" s="7"/>
      <c r="H18" s="7"/>
      <c r="I18" s="7"/>
      <c r="J18" s="7"/>
      <c r="K18" s="7"/>
      <c r="L18" s="7"/>
      <c r="M18" s="7"/>
    </row>
    <row r="19" spans="2:14" x14ac:dyDescent="0.25">
      <c r="B19" s="6" t="s">
        <v>27</v>
      </c>
      <c r="C19" s="7"/>
      <c r="D19" s="7"/>
      <c r="E19" s="7"/>
      <c r="F19" s="7"/>
      <c r="G19" s="7"/>
      <c r="H19" s="7"/>
      <c r="I19" s="7"/>
      <c r="J19" s="7"/>
      <c r="K19" s="7"/>
      <c r="L19" s="7"/>
      <c r="M19" s="7"/>
    </row>
    <row r="20" spans="2:14" x14ac:dyDescent="0.25">
      <c r="B20" s="6" t="s">
        <v>28</v>
      </c>
      <c r="C20" s="7"/>
      <c r="D20" s="7"/>
      <c r="E20" s="7"/>
      <c r="F20" s="7"/>
      <c r="G20" s="7"/>
      <c r="H20" s="7"/>
      <c r="I20" s="7"/>
      <c r="J20" s="7"/>
      <c r="K20" s="7"/>
      <c r="L20" s="7"/>
      <c r="M20" s="7"/>
    </row>
    <row r="21" spans="2:14" x14ac:dyDescent="0.25">
      <c r="B21" s="6" t="s">
        <v>29</v>
      </c>
      <c r="C21" s="7"/>
      <c r="D21" s="7"/>
      <c r="E21" s="7"/>
      <c r="F21" s="7"/>
      <c r="G21" s="7"/>
      <c r="H21" s="7"/>
      <c r="I21" s="7"/>
      <c r="J21" s="7"/>
      <c r="K21" s="7"/>
      <c r="L21" s="7"/>
      <c r="M21" s="7"/>
    </row>
    <row r="22" spans="2:14" x14ac:dyDescent="0.25">
      <c r="B22" s="6" t="s">
        <v>30</v>
      </c>
      <c r="C22" s="7"/>
      <c r="D22" s="7"/>
      <c r="E22" s="7"/>
      <c r="F22" s="7"/>
      <c r="G22" s="7"/>
      <c r="H22" s="7"/>
      <c r="I22" s="7"/>
      <c r="J22" s="7"/>
      <c r="K22" s="7"/>
      <c r="L22" s="7"/>
      <c r="M22" s="7"/>
    </row>
    <row r="23" spans="2:14" x14ac:dyDescent="0.25">
      <c r="B23" s="6" t="s">
        <v>31</v>
      </c>
      <c r="C23" s="7"/>
      <c r="D23" s="7">
        <v>5</v>
      </c>
      <c r="E23" s="7">
        <v>10</v>
      </c>
      <c r="F23" s="7">
        <v>15</v>
      </c>
      <c r="G23" s="7">
        <v>20</v>
      </c>
      <c r="H23" s="7">
        <v>25</v>
      </c>
      <c r="I23" s="7">
        <v>25</v>
      </c>
      <c r="J23" s="7">
        <v>25</v>
      </c>
      <c r="K23" s="7">
        <v>25</v>
      </c>
      <c r="L23" s="7">
        <v>25</v>
      </c>
      <c r="M23" s="7">
        <v>25</v>
      </c>
    </row>
    <row r="24" spans="2:14" x14ac:dyDescent="0.25">
      <c r="B24" s="6" t="s">
        <v>32</v>
      </c>
      <c r="C24" s="7"/>
      <c r="D24" s="7"/>
      <c r="E24" s="7">
        <v>10</v>
      </c>
      <c r="F24" s="7">
        <v>20</v>
      </c>
      <c r="G24" s="7">
        <v>30</v>
      </c>
      <c r="H24" s="7">
        <v>40</v>
      </c>
      <c r="I24" s="7">
        <v>50</v>
      </c>
      <c r="J24" s="7">
        <v>60</v>
      </c>
      <c r="K24" s="7">
        <v>70</v>
      </c>
      <c r="L24" s="7">
        <v>80</v>
      </c>
      <c r="M24" s="7">
        <v>100</v>
      </c>
    </row>
    <row r="25" spans="2:14" x14ac:dyDescent="0.25">
      <c r="B25" s="6" t="s">
        <v>33</v>
      </c>
      <c r="C25" s="7"/>
      <c r="D25" s="7"/>
      <c r="E25" s="7">
        <v>15</v>
      </c>
      <c r="F25" s="7">
        <v>30</v>
      </c>
      <c r="G25" s="7">
        <v>45</v>
      </c>
      <c r="H25" s="7">
        <v>60</v>
      </c>
      <c r="I25" s="7">
        <v>75</v>
      </c>
      <c r="J25" s="7">
        <v>90</v>
      </c>
      <c r="K25" s="7">
        <v>105</v>
      </c>
      <c r="L25" s="7">
        <v>120</v>
      </c>
      <c r="M25" s="7">
        <v>150</v>
      </c>
    </row>
    <row r="26" spans="2:14" x14ac:dyDescent="0.25">
      <c r="B26" s="6" t="s">
        <v>34</v>
      </c>
      <c r="C26" s="7"/>
      <c r="D26" s="7"/>
      <c r="E26" s="7"/>
      <c r="F26" s="7"/>
      <c r="G26" s="7"/>
      <c r="H26" s="7">
        <v>20</v>
      </c>
      <c r="I26" s="7">
        <v>40</v>
      </c>
      <c r="J26" s="7">
        <v>60</v>
      </c>
      <c r="K26" s="7">
        <v>80</v>
      </c>
      <c r="L26" s="7">
        <v>100</v>
      </c>
      <c r="M26" s="7">
        <v>120</v>
      </c>
    </row>
    <row r="27" spans="2:14" x14ac:dyDescent="0.25">
      <c r="B27" s="8" t="s">
        <v>35</v>
      </c>
      <c r="C27" s="7"/>
      <c r="D27" s="7"/>
      <c r="E27" s="7"/>
      <c r="F27" s="7"/>
      <c r="G27" s="7"/>
      <c r="H27" s="7"/>
      <c r="I27" s="7"/>
      <c r="J27" s="7"/>
      <c r="K27" s="7"/>
      <c r="L27" s="7"/>
      <c r="M27" s="7"/>
    </row>
    <row r="28" spans="2:14" x14ac:dyDescent="0.25">
      <c r="B28" s="9" t="s">
        <v>36</v>
      </c>
      <c r="C28" s="10"/>
      <c r="D28" s="10"/>
      <c r="E28" s="10"/>
      <c r="F28" s="10"/>
      <c r="G28" s="10"/>
      <c r="H28" s="10"/>
      <c r="I28" s="10"/>
      <c r="J28" s="10"/>
      <c r="K28" s="10"/>
      <c r="L28" s="10"/>
      <c r="M28" s="10"/>
    </row>
    <row r="29" spans="2:14" x14ac:dyDescent="0.25">
      <c r="B29" s="12" t="s">
        <v>3</v>
      </c>
      <c r="C29" s="7">
        <v>14</v>
      </c>
      <c r="D29" s="7">
        <v>18.302200000000003</v>
      </c>
      <c r="E29" s="7">
        <v>23.926466060000006</v>
      </c>
      <c r="F29" s="7">
        <v>31.27906908023801</v>
      </c>
      <c r="G29" s="7">
        <v>40.891127008595156</v>
      </c>
      <c r="H29" s="7">
        <v>53.456970338336454</v>
      </c>
      <c r="I29" s="7">
        <v>69.884297323307251</v>
      </c>
      <c r="J29" s="7">
        <v>91.35974189075958</v>
      </c>
      <c r="K29" s="7">
        <v>119.43459057379</v>
      </c>
      <c r="L29" s="7">
        <v>156.13684025711569</v>
      </c>
      <c r="M29" s="7">
        <v>204.11769126812737</v>
      </c>
      <c r="N29" s="51"/>
    </row>
    <row r="30" spans="2:14" x14ac:dyDescent="0.25">
      <c r="B30" s="12" t="s">
        <v>5</v>
      </c>
      <c r="C30" s="7">
        <v>0</v>
      </c>
      <c r="D30" s="7">
        <v>0</v>
      </c>
      <c r="E30" s="7">
        <v>0</v>
      </c>
      <c r="F30" s="7">
        <v>0</v>
      </c>
      <c r="G30" s="7">
        <v>0</v>
      </c>
      <c r="H30" s="7">
        <v>0</v>
      </c>
      <c r="I30" s="7">
        <v>0</v>
      </c>
      <c r="J30" s="7">
        <v>0</v>
      </c>
      <c r="K30" s="7">
        <v>0</v>
      </c>
      <c r="L30" s="7">
        <v>0</v>
      </c>
      <c r="M30" s="7">
        <v>0</v>
      </c>
    </row>
    <row r="31" spans="2:14" x14ac:dyDescent="0.25">
      <c r="B31" s="12" t="s">
        <v>37</v>
      </c>
      <c r="C31" s="7">
        <v>10</v>
      </c>
      <c r="D31" s="7">
        <v>13.100000000000001</v>
      </c>
      <c r="E31" s="7">
        <v>17.161000000000001</v>
      </c>
      <c r="F31" s="7">
        <v>22.480910000000002</v>
      </c>
      <c r="G31" s="7">
        <v>29.449992100000003</v>
      </c>
      <c r="H31" s="7">
        <v>38.579489651000003</v>
      </c>
      <c r="I31" s="7">
        <v>50.539131442810003</v>
      </c>
      <c r="J31" s="7">
        <v>66.206262190081105</v>
      </c>
      <c r="K31" s="7">
        <v>86.730203469006256</v>
      </c>
      <c r="L31" s="7">
        <v>113.6165665443982</v>
      </c>
      <c r="M31" s="7">
        <v>148.83770217316163</v>
      </c>
      <c r="N31" s="51"/>
    </row>
    <row r="32" spans="2:14" x14ac:dyDescent="0.25">
      <c r="B32" s="50" t="s">
        <v>38</v>
      </c>
      <c r="C32" s="7">
        <v>0</v>
      </c>
      <c r="D32" s="7">
        <v>0</v>
      </c>
      <c r="E32" s="7">
        <v>0</v>
      </c>
      <c r="F32" s="7">
        <v>0</v>
      </c>
      <c r="G32" s="52">
        <v>3</v>
      </c>
      <c r="H32" s="52">
        <v>5</v>
      </c>
      <c r="I32" s="52">
        <v>9</v>
      </c>
      <c r="J32" s="52">
        <v>12</v>
      </c>
      <c r="K32" s="52">
        <v>14</v>
      </c>
      <c r="L32" s="52">
        <v>16</v>
      </c>
      <c r="M32" s="52">
        <v>18</v>
      </c>
    </row>
    <row r="34" spans="2:13" x14ac:dyDescent="0.25">
      <c r="C34" t="s">
        <v>56</v>
      </c>
    </row>
    <row r="35" spans="2:13" x14ac:dyDescent="0.25">
      <c r="C35" s="3">
        <v>2025</v>
      </c>
      <c r="D35" s="3">
        <v>2026</v>
      </c>
      <c r="E35" s="3">
        <v>2027</v>
      </c>
      <c r="F35" s="3">
        <v>2028</v>
      </c>
      <c r="G35" s="3">
        <v>2029</v>
      </c>
      <c r="H35" s="3">
        <v>2030</v>
      </c>
      <c r="I35" s="3">
        <v>2031</v>
      </c>
      <c r="J35" s="3">
        <v>2032</v>
      </c>
      <c r="K35" s="3">
        <v>2033</v>
      </c>
      <c r="L35" s="3">
        <v>2034</v>
      </c>
      <c r="M35" s="3">
        <v>2035</v>
      </c>
    </row>
    <row r="36" spans="2:13" x14ac:dyDescent="0.25">
      <c r="B36" s="4" t="s">
        <v>57</v>
      </c>
      <c r="C36" s="5"/>
      <c r="D36" s="5"/>
      <c r="E36" s="5"/>
      <c r="F36" s="5"/>
      <c r="G36" s="5"/>
      <c r="H36" s="5"/>
      <c r="I36" s="5"/>
      <c r="J36" s="5"/>
      <c r="K36" s="5"/>
      <c r="L36" s="5"/>
      <c r="M36" s="5"/>
    </row>
    <row r="37" spans="2:13" x14ac:dyDescent="0.25">
      <c r="B37" s="13" t="s">
        <v>58</v>
      </c>
      <c r="C37" s="7">
        <v>200</v>
      </c>
      <c r="D37" s="7">
        <v>200</v>
      </c>
      <c r="E37" s="7">
        <v>200</v>
      </c>
      <c r="F37" s="7">
        <v>200</v>
      </c>
      <c r="G37" s="7">
        <v>200</v>
      </c>
      <c r="H37" s="7">
        <v>200</v>
      </c>
      <c r="I37" s="7">
        <v>200</v>
      </c>
      <c r="J37" s="7">
        <v>200</v>
      </c>
      <c r="K37" s="7">
        <v>200</v>
      </c>
      <c r="L37" s="7">
        <v>200</v>
      </c>
      <c r="M37" s="7">
        <v>0</v>
      </c>
    </row>
    <row r="38" spans="2:13" x14ac:dyDescent="0.25">
      <c r="B38" s="13" t="s">
        <v>59</v>
      </c>
      <c r="C38" s="7">
        <v>595</v>
      </c>
      <c r="D38" s="7">
        <v>595</v>
      </c>
      <c r="E38" s="7">
        <v>595</v>
      </c>
      <c r="F38" s="7">
        <v>595</v>
      </c>
      <c r="G38" s="7">
        <v>595</v>
      </c>
      <c r="H38" s="7">
        <v>595</v>
      </c>
      <c r="I38" s="7">
        <v>595</v>
      </c>
      <c r="J38" s="7">
        <v>595</v>
      </c>
      <c r="K38" s="7">
        <v>595</v>
      </c>
      <c r="L38" s="7">
        <v>595</v>
      </c>
      <c r="M38" s="7">
        <v>0</v>
      </c>
    </row>
    <row r="39" spans="2:13" x14ac:dyDescent="0.25">
      <c r="B39" s="13" t="s">
        <v>60</v>
      </c>
      <c r="C39" s="7">
        <v>0</v>
      </c>
      <c r="D39" s="7">
        <v>0</v>
      </c>
      <c r="E39" s="7">
        <v>0</v>
      </c>
      <c r="F39" s="7">
        <v>0</v>
      </c>
      <c r="G39" s="7">
        <v>0</v>
      </c>
      <c r="H39" s="7">
        <v>0</v>
      </c>
      <c r="I39" s="7">
        <v>0</v>
      </c>
      <c r="J39" s="7">
        <v>0</v>
      </c>
      <c r="K39" s="7">
        <v>0</v>
      </c>
      <c r="L39" s="7">
        <v>0</v>
      </c>
      <c r="M39" s="7">
        <v>0</v>
      </c>
    </row>
    <row r="40" spans="2:13" x14ac:dyDescent="0.25">
      <c r="B40" s="13" t="s">
        <v>61</v>
      </c>
      <c r="C40" s="7">
        <v>430</v>
      </c>
      <c r="D40" s="7">
        <v>430</v>
      </c>
      <c r="E40" s="7">
        <v>430</v>
      </c>
      <c r="F40" s="7">
        <v>430</v>
      </c>
      <c r="G40" s="7">
        <v>430</v>
      </c>
      <c r="H40" s="7">
        <v>430</v>
      </c>
      <c r="I40" s="7">
        <v>430</v>
      </c>
      <c r="J40" s="7">
        <v>430</v>
      </c>
      <c r="K40" s="7">
        <v>430</v>
      </c>
      <c r="L40" s="7">
        <v>430</v>
      </c>
      <c r="M40" s="7">
        <v>430</v>
      </c>
    </row>
    <row r="41" spans="2:13" x14ac:dyDescent="0.25">
      <c r="B41" s="13" t="s">
        <v>62</v>
      </c>
      <c r="C41" s="7">
        <v>105</v>
      </c>
      <c r="D41" s="7">
        <v>105</v>
      </c>
      <c r="E41" s="7">
        <v>105</v>
      </c>
      <c r="F41" s="7">
        <v>105</v>
      </c>
      <c r="G41" s="7">
        <v>105</v>
      </c>
      <c r="H41" s="7">
        <v>105</v>
      </c>
      <c r="I41" s="7">
        <v>105</v>
      </c>
      <c r="J41" s="7">
        <v>105</v>
      </c>
      <c r="K41" s="7">
        <v>105</v>
      </c>
      <c r="L41" s="7">
        <v>105</v>
      </c>
      <c r="M41" s="7">
        <v>105</v>
      </c>
    </row>
    <row r="42" spans="2:13" x14ac:dyDescent="0.25">
      <c r="B42" s="13" t="s">
        <v>63</v>
      </c>
      <c r="C42" s="14">
        <v>1795.6</v>
      </c>
      <c r="D42" s="14">
        <v>1795.6</v>
      </c>
      <c r="E42" s="14">
        <v>1795.6</v>
      </c>
      <c r="F42" s="14">
        <v>1735.8</v>
      </c>
      <c r="G42" s="14">
        <v>1735.8</v>
      </c>
      <c r="H42" s="14">
        <v>1735.8</v>
      </c>
      <c r="I42" s="14">
        <v>1735.8</v>
      </c>
      <c r="J42" s="14">
        <v>1735.8</v>
      </c>
      <c r="K42" s="14">
        <v>1370.1999999999998</v>
      </c>
      <c r="L42" s="14">
        <v>1070.5</v>
      </c>
      <c r="M42" s="14">
        <v>863.9</v>
      </c>
    </row>
    <row r="43" spans="2:13" x14ac:dyDescent="0.25">
      <c r="B43" s="13" t="s">
        <v>64</v>
      </c>
      <c r="C43" s="14">
        <v>944.2</v>
      </c>
      <c r="D43" s="14">
        <v>944.2</v>
      </c>
      <c r="E43" s="14">
        <v>944.2</v>
      </c>
      <c r="F43" s="14">
        <v>944.2</v>
      </c>
      <c r="G43" s="14">
        <v>944.2</v>
      </c>
      <c r="H43" s="14">
        <v>944.2</v>
      </c>
      <c r="I43" s="14">
        <v>944.2</v>
      </c>
      <c r="J43" s="14">
        <v>825.7</v>
      </c>
      <c r="K43" s="14">
        <v>825.7</v>
      </c>
      <c r="L43" s="14">
        <v>825.7</v>
      </c>
      <c r="M43" s="14">
        <v>825.7</v>
      </c>
    </row>
    <row r="44" spans="2:13" x14ac:dyDescent="0.25">
      <c r="B44" s="13" t="s">
        <v>175</v>
      </c>
      <c r="C44" s="7">
        <v>134</v>
      </c>
      <c r="D44" s="7">
        <v>152</v>
      </c>
      <c r="E44" s="7">
        <v>170</v>
      </c>
      <c r="F44" s="7">
        <v>188</v>
      </c>
      <c r="G44" s="7">
        <v>206</v>
      </c>
      <c r="H44" s="7">
        <v>220</v>
      </c>
      <c r="I44" s="7">
        <v>234</v>
      </c>
      <c r="J44" s="7">
        <v>248</v>
      </c>
      <c r="K44" s="7">
        <v>262</v>
      </c>
      <c r="L44" s="7">
        <v>276</v>
      </c>
      <c r="M44" s="7">
        <v>290</v>
      </c>
    </row>
    <row r="45" spans="2:13" ht="15.75" thickBot="1" x14ac:dyDescent="0.3">
      <c r="B45" s="18" t="s">
        <v>176</v>
      </c>
      <c r="C45" s="19">
        <v>34</v>
      </c>
      <c r="D45" s="19">
        <v>42</v>
      </c>
      <c r="E45" s="19">
        <v>42</v>
      </c>
      <c r="F45" s="19">
        <v>42</v>
      </c>
      <c r="G45" s="19">
        <v>42</v>
      </c>
      <c r="H45" s="19">
        <v>42</v>
      </c>
      <c r="I45" s="19">
        <v>42</v>
      </c>
      <c r="J45" s="19">
        <v>42</v>
      </c>
      <c r="K45" s="19">
        <v>42</v>
      </c>
      <c r="L45" s="19">
        <v>42</v>
      </c>
      <c r="M45" s="19">
        <v>42</v>
      </c>
    </row>
    <row r="46" spans="2:13" ht="15.75" thickTop="1" x14ac:dyDescent="0.25">
      <c r="B46" s="16" t="s">
        <v>65</v>
      </c>
      <c r="C46" s="17">
        <f>SUM(C37:C45)</f>
        <v>4237.8</v>
      </c>
      <c r="D46" s="17">
        <f t="shared" ref="D46:M46" si="0">SUM(D37:D45)</f>
        <v>4263.8</v>
      </c>
      <c r="E46" s="17">
        <f t="shared" si="0"/>
        <v>4281.8</v>
      </c>
      <c r="F46" s="17">
        <f t="shared" si="0"/>
        <v>4240</v>
      </c>
      <c r="G46" s="17">
        <f t="shared" si="0"/>
        <v>4258</v>
      </c>
      <c r="H46" s="17">
        <f t="shared" si="0"/>
        <v>4272</v>
      </c>
      <c r="I46" s="17">
        <f t="shared" si="0"/>
        <v>4286</v>
      </c>
      <c r="J46" s="17">
        <f t="shared" si="0"/>
        <v>4181.5</v>
      </c>
      <c r="K46" s="17">
        <f t="shared" si="0"/>
        <v>3829.8999999999996</v>
      </c>
      <c r="L46" s="17">
        <f t="shared" si="0"/>
        <v>3544.2</v>
      </c>
      <c r="M46" s="17">
        <f t="shared" si="0"/>
        <v>2556.6000000000004</v>
      </c>
    </row>
    <row r="47" spans="2:13" x14ac:dyDescent="0.25">
      <c r="B47" s="20"/>
      <c r="C47" s="21"/>
      <c r="D47" s="21"/>
      <c r="E47" s="21"/>
      <c r="F47" s="21"/>
      <c r="G47" s="21"/>
      <c r="H47" s="21"/>
      <c r="I47" s="21"/>
      <c r="J47" s="21"/>
      <c r="K47" s="21"/>
      <c r="L47" s="21"/>
      <c r="M47" s="21"/>
    </row>
    <row r="48" spans="2:13" x14ac:dyDescent="0.25">
      <c r="B48" s="22" t="s">
        <v>66</v>
      </c>
    </row>
    <row r="49" spans="2:13" x14ac:dyDescent="0.25">
      <c r="B49" s="15" t="s">
        <v>3</v>
      </c>
      <c r="C49" s="7">
        <v>46.65</v>
      </c>
      <c r="D49" s="7">
        <v>55.129999999999995</v>
      </c>
      <c r="E49" s="7">
        <v>61.389999999999993</v>
      </c>
      <c r="F49" s="7">
        <v>68.19</v>
      </c>
      <c r="G49" s="7">
        <v>75.63</v>
      </c>
      <c r="H49" s="7">
        <v>84.22999999999999</v>
      </c>
      <c r="I49" s="7">
        <v>91.469999999999985</v>
      </c>
      <c r="J49" s="7">
        <v>98.70999999999998</v>
      </c>
      <c r="K49" s="7">
        <v>105.94999999999997</v>
      </c>
      <c r="L49" s="7">
        <v>113.18999999999997</v>
      </c>
      <c r="M49" s="7">
        <v>120.42999999999996</v>
      </c>
    </row>
    <row r="50" spans="2:13" x14ac:dyDescent="0.25">
      <c r="B50" s="15" t="s">
        <v>67</v>
      </c>
      <c r="C50" s="7">
        <v>37</v>
      </c>
      <c r="D50" s="7">
        <v>73</v>
      </c>
      <c r="E50" s="7">
        <v>108</v>
      </c>
      <c r="F50" s="7">
        <v>142</v>
      </c>
      <c r="G50" s="7">
        <v>174</v>
      </c>
      <c r="H50" s="7">
        <v>205</v>
      </c>
      <c r="I50" s="7">
        <v>236</v>
      </c>
      <c r="J50" s="7">
        <v>267</v>
      </c>
      <c r="K50" s="7">
        <v>298</v>
      </c>
      <c r="L50" s="7">
        <v>329</v>
      </c>
      <c r="M50" s="7">
        <v>360</v>
      </c>
    </row>
    <row r="51" spans="2:13" x14ac:dyDescent="0.25">
      <c r="B51" s="28"/>
      <c r="C51" s="11"/>
      <c r="D51" s="11"/>
      <c r="E51" s="11"/>
      <c r="F51" s="11"/>
      <c r="G51" s="11"/>
      <c r="H51" s="11"/>
      <c r="I51" s="11"/>
      <c r="J51" s="11"/>
      <c r="K51" s="11"/>
      <c r="L51" s="11"/>
      <c r="M51" s="11"/>
    </row>
    <row r="52" spans="2:13" x14ac:dyDescent="0.25">
      <c r="B52" s="28"/>
      <c r="C52" s="11"/>
      <c r="D52" s="11"/>
      <c r="E52" s="11"/>
      <c r="F52" s="11"/>
      <c r="G52" s="11"/>
      <c r="H52" s="11"/>
      <c r="I52" s="11"/>
      <c r="J52" s="11"/>
      <c r="K52" s="11"/>
      <c r="L52" s="11"/>
      <c r="M52" s="11"/>
    </row>
  </sheetData>
  <pageMargins left="0.7" right="0.7" top="0.75" bottom="0.75" header="0.3" footer="0.3"/>
  <pageSetup scale="57" orientation="landscape" horizontalDpi="1200" verticalDpi="1200" r:id="rId1"/>
  <headerFooter>
    <oddFooter>&amp;L&amp;F&amp;C&amp;A</oddFooter>
  </headerFooter>
  <legacyDrawing r:id="rId2"/>
</worksheet>
</file>

<file path=xl/worksheets/sheet1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14D020A-5A36-451E-90FC-9AD01A752D95}">
  <sheetPr>
    <tabColor rgb="FF00B050"/>
    <pageSetUpPr fitToPage="1"/>
  </sheetPr>
  <dimension ref="A2:N53"/>
  <sheetViews>
    <sheetView zoomScale="90" zoomScaleNormal="90" workbookViewId="0"/>
  </sheetViews>
  <sheetFormatPr defaultRowHeight="15" x14ac:dyDescent="0.25"/>
  <cols>
    <col min="1" max="1" width="3.85546875" customWidth="1"/>
    <col min="2" max="2" width="64.5703125" customWidth="1"/>
    <col min="3" max="13" width="13.28515625" customWidth="1"/>
  </cols>
  <sheetData>
    <row r="2" spans="1:13" x14ac:dyDescent="0.25">
      <c r="B2" s="1" t="s">
        <v>39</v>
      </c>
    </row>
    <row r="3" spans="1:13" x14ac:dyDescent="0.25">
      <c r="B3" t="s">
        <v>88</v>
      </c>
    </row>
    <row r="5" spans="1:13" x14ac:dyDescent="0.25">
      <c r="B5" s="1" t="s">
        <v>41</v>
      </c>
    </row>
    <row r="6" spans="1:13" x14ac:dyDescent="0.25">
      <c r="A6" t="s">
        <v>42</v>
      </c>
      <c r="B6" s="23" t="s">
        <v>72</v>
      </c>
    </row>
    <row r="7" spans="1:13" ht="33" x14ac:dyDescent="0.25">
      <c r="A7" t="s">
        <v>44</v>
      </c>
      <c r="B7" s="23" t="s">
        <v>69</v>
      </c>
    </row>
    <row r="8" spans="1:13" ht="30" x14ac:dyDescent="0.25">
      <c r="A8" t="s">
        <v>46</v>
      </c>
      <c r="B8" s="23" t="s">
        <v>70</v>
      </c>
    </row>
    <row r="9" spans="1:13" x14ac:dyDescent="0.25">
      <c r="A9" t="s">
        <v>48</v>
      </c>
      <c r="B9" s="23" t="s">
        <v>82</v>
      </c>
    </row>
    <row r="10" spans="1:13" x14ac:dyDescent="0.25">
      <c r="A10" t="s">
        <v>50</v>
      </c>
      <c r="B10" s="23" t="s">
        <v>49</v>
      </c>
    </row>
    <row r="11" spans="1:13" ht="30" x14ac:dyDescent="0.25">
      <c r="A11" t="s">
        <v>52</v>
      </c>
      <c r="B11" s="23" t="s">
        <v>89</v>
      </c>
    </row>
    <row r="12" spans="1:13" x14ac:dyDescent="0.25">
      <c r="A12" t="s">
        <v>53</v>
      </c>
      <c r="B12" s="23" t="s">
        <v>87</v>
      </c>
    </row>
    <row r="14" spans="1:13" x14ac:dyDescent="0.25">
      <c r="C14" t="s">
        <v>55</v>
      </c>
    </row>
    <row r="15" spans="1:13" x14ac:dyDescent="0.25">
      <c r="B15" s="1"/>
      <c r="C15" s="2">
        <v>2025</v>
      </c>
      <c r="D15" s="3">
        <v>2026</v>
      </c>
      <c r="E15" s="3">
        <v>2027</v>
      </c>
      <c r="F15" s="3">
        <v>2028</v>
      </c>
      <c r="G15" s="3">
        <v>2029</v>
      </c>
      <c r="H15" s="3">
        <v>2030</v>
      </c>
      <c r="I15" s="3">
        <v>2031</v>
      </c>
      <c r="J15" s="3">
        <v>2032</v>
      </c>
      <c r="K15" s="3">
        <v>2033</v>
      </c>
      <c r="L15" s="3">
        <v>2034</v>
      </c>
      <c r="M15" s="3">
        <v>2035</v>
      </c>
    </row>
    <row r="16" spans="1:13" x14ac:dyDescent="0.25">
      <c r="B16" s="4" t="s">
        <v>23</v>
      </c>
      <c r="C16" s="5"/>
      <c r="D16" s="5"/>
      <c r="E16" s="5"/>
      <c r="F16" s="5"/>
      <c r="G16" s="5"/>
      <c r="H16" s="5"/>
      <c r="I16" s="5"/>
      <c r="J16" s="5"/>
      <c r="K16" s="5"/>
      <c r="L16" s="5"/>
      <c r="M16" s="5"/>
    </row>
    <row r="17" spans="2:14" x14ac:dyDescent="0.25">
      <c r="B17" s="6" t="s">
        <v>24</v>
      </c>
      <c r="C17" s="7"/>
      <c r="D17" s="7"/>
      <c r="E17" s="7"/>
      <c r="F17" s="7"/>
      <c r="G17" s="7"/>
      <c r="H17" s="7"/>
      <c r="I17" s="7"/>
      <c r="J17" s="7"/>
      <c r="K17" s="7"/>
      <c r="L17" s="7">
        <f>150+275+275</f>
        <v>700</v>
      </c>
      <c r="M17" s="7">
        <f>150+275+275</f>
        <v>700</v>
      </c>
    </row>
    <row r="18" spans="2:14" x14ac:dyDescent="0.25">
      <c r="B18" s="6" t="s">
        <v>25</v>
      </c>
      <c r="C18" s="7">
        <v>50</v>
      </c>
      <c r="D18" s="7">
        <v>500</v>
      </c>
      <c r="E18" s="7">
        <v>500</v>
      </c>
      <c r="F18" s="7">
        <v>600</v>
      </c>
      <c r="G18" s="7">
        <v>600</v>
      </c>
      <c r="H18" s="7">
        <v>600</v>
      </c>
      <c r="I18" s="7">
        <v>600</v>
      </c>
      <c r="J18" s="7">
        <v>650</v>
      </c>
      <c r="K18" s="7">
        <v>650</v>
      </c>
      <c r="L18" s="7">
        <f>750+350</f>
        <v>1100</v>
      </c>
      <c r="M18" s="7">
        <v>1100</v>
      </c>
    </row>
    <row r="19" spans="2:14" x14ac:dyDescent="0.25">
      <c r="B19" s="6" t="s">
        <v>26</v>
      </c>
      <c r="C19" s="7"/>
      <c r="D19" s="7"/>
      <c r="E19" s="7"/>
      <c r="F19" s="7"/>
      <c r="G19" s="7"/>
      <c r="H19" s="7"/>
      <c r="I19" s="7"/>
      <c r="J19" s="7"/>
      <c r="K19" s="7"/>
      <c r="L19" s="7"/>
      <c r="M19" s="7"/>
    </row>
    <row r="20" spans="2:14" x14ac:dyDescent="0.25">
      <c r="B20" s="6" t="s">
        <v>27</v>
      </c>
      <c r="C20" s="7"/>
      <c r="D20" s="7"/>
      <c r="E20" s="7"/>
      <c r="F20" s="7"/>
      <c r="G20" s="7"/>
      <c r="H20" s="7"/>
      <c r="I20" s="7"/>
      <c r="J20" s="7"/>
      <c r="K20" s="7"/>
      <c r="L20" s="7"/>
      <c r="M20" s="7"/>
    </row>
    <row r="21" spans="2:14" x14ac:dyDescent="0.25">
      <c r="B21" s="6" t="s">
        <v>28</v>
      </c>
      <c r="C21" s="7"/>
      <c r="D21" s="7"/>
      <c r="E21" s="7"/>
      <c r="F21" s="7"/>
      <c r="G21" s="7"/>
      <c r="H21" s="7"/>
      <c r="I21" s="7"/>
      <c r="J21" s="7"/>
      <c r="K21" s="7"/>
      <c r="L21" s="7"/>
      <c r="M21" s="7"/>
    </row>
    <row r="22" spans="2:14" x14ac:dyDescent="0.25">
      <c r="B22" s="6" t="s">
        <v>29</v>
      </c>
      <c r="C22" s="7"/>
      <c r="D22" s="7"/>
      <c r="E22" s="7"/>
      <c r="F22" s="7"/>
      <c r="G22" s="7"/>
      <c r="H22" s="7"/>
      <c r="I22" s="7"/>
      <c r="J22" s="7"/>
      <c r="K22" s="7"/>
      <c r="L22" s="7"/>
      <c r="M22" s="7"/>
    </row>
    <row r="23" spans="2:14" x14ac:dyDescent="0.25">
      <c r="B23" s="6" t="s">
        <v>30</v>
      </c>
      <c r="C23" s="7">
        <v>0</v>
      </c>
      <c r="D23" s="7">
        <v>0</v>
      </c>
      <c r="E23" s="7">
        <v>0</v>
      </c>
      <c r="F23" s="7">
        <v>0</v>
      </c>
      <c r="G23" s="7">
        <v>0</v>
      </c>
      <c r="H23" s="7">
        <v>200</v>
      </c>
      <c r="I23" s="7">
        <v>400</v>
      </c>
      <c r="J23" s="7">
        <v>600</v>
      </c>
      <c r="K23" s="7">
        <v>800</v>
      </c>
      <c r="L23" s="7">
        <v>1000</v>
      </c>
      <c r="M23" s="7">
        <v>1100</v>
      </c>
    </row>
    <row r="24" spans="2:14" x14ac:dyDescent="0.25">
      <c r="B24" s="6" t="s">
        <v>31</v>
      </c>
      <c r="C24" s="7"/>
      <c r="D24" s="7"/>
      <c r="E24" s="7"/>
      <c r="F24" s="7"/>
      <c r="G24" s="7"/>
      <c r="H24" s="7"/>
      <c r="I24" s="7"/>
      <c r="J24" s="7"/>
      <c r="K24" s="7"/>
      <c r="L24" s="7"/>
      <c r="M24" s="7"/>
    </row>
    <row r="25" spans="2:14" x14ac:dyDescent="0.25">
      <c r="B25" s="6" t="s">
        <v>32</v>
      </c>
      <c r="C25" s="7"/>
      <c r="D25" s="7"/>
      <c r="E25" s="7"/>
      <c r="F25" s="7"/>
      <c r="G25" s="7"/>
      <c r="H25" s="7"/>
      <c r="I25" s="7"/>
      <c r="J25" s="7"/>
      <c r="K25" s="7"/>
      <c r="L25" s="7"/>
      <c r="M25" s="7"/>
    </row>
    <row r="26" spans="2:14" x14ac:dyDescent="0.25">
      <c r="B26" s="6" t="s">
        <v>33</v>
      </c>
      <c r="C26" s="7"/>
      <c r="D26" s="7"/>
      <c r="E26" s="7"/>
      <c r="F26" s="7"/>
      <c r="G26" s="7"/>
      <c r="H26" s="7"/>
      <c r="I26" s="7"/>
      <c r="J26" s="7"/>
      <c r="K26" s="7"/>
      <c r="L26" s="7"/>
      <c r="M26" s="7"/>
    </row>
    <row r="27" spans="2:14" x14ac:dyDescent="0.25">
      <c r="B27" s="6" t="s">
        <v>34</v>
      </c>
      <c r="C27" s="7"/>
      <c r="D27" s="7"/>
      <c r="E27" s="7"/>
      <c r="F27" s="7"/>
      <c r="G27" s="7"/>
      <c r="H27" s="7"/>
      <c r="I27" s="7"/>
      <c r="J27" s="7"/>
      <c r="K27" s="7"/>
      <c r="L27" s="7"/>
      <c r="M27" s="7"/>
    </row>
    <row r="28" spans="2:14" x14ac:dyDescent="0.25">
      <c r="B28" s="8" t="s">
        <v>35</v>
      </c>
      <c r="C28" s="7"/>
      <c r="D28" s="7"/>
      <c r="E28" s="7"/>
      <c r="F28" s="7"/>
      <c r="G28" s="7"/>
      <c r="H28" s="7"/>
      <c r="I28" s="7"/>
      <c r="J28" s="7"/>
      <c r="K28" s="7"/>
      <c r="L28" s="7"/>
      <c r="M28" s="7"/>
    </row>
    <row r="29" spans="2:14" x14ac:dyDescent="0.25">
      <c r="B29" s="9" t="s">
        <v>36</v>
      </c>
      <c r="C29" s="10"/>
      <c r="D29" s="10"/>
      <c r="E29" s="10"/>
      <c r="F29" s="10"/>
      <c r="G29" s="10"/>
      <c r="H29" s="10"/>
      <c r="I29" s="10"/>
      <c r="J29" s="10"/>
      <c r="K29" s="10"/>
      <c r="L29" s="10"/>
      <c r="M29" s="10"/>
    </row>
    <row r="30" spans="2:14" x14ac:dyDescent="0.25">
      <c r="B30" s="12" t="s">
        <v>3</v>
      </c>
      <c r="C30" s="7">
        <v>10</v>
      </c>
      <c r="D30" s="7">
        <v>13.103999999999999</v>
      </c>
      <c r="E30" s="7">
        <v>17.1714816</v>
      </c>
      <c r="F30" s="7">
        <v>22.50150948864</v>
      </c>
      <c r="G30" s="7">
        <v>29.485978033913856</v>
      </c>
      <c r="H30" s="7">
        <v>38.63842561564072</v>
      </c>
      <c r="I30" s="7">
        <v>50.631792926735599</v>
      </c>
      <c r="J30" s="7">
        <v>66.347901451194332</v>
      </c>
      <c r="K30" s="7">
        <v>86.942290061645053</v>
      </c>
      <c r="L30" s="7">
        <v>113.92917689677968</v>
      </c>
      <c r="M30" s="7">
        <v>149.26999999999998</v>
      </c>
      <c r="N30" s="51"/>
    </row>
    <row r="31" spans="2:14" x14ac:dyDescent="0.25">
      <c r="B31" s="12" t="s">
        <v>5</v>
      </c>
      <c r="C31" s="7">
        <v>0</v>
      </c>
      <c r="D31" s="7">
        <v>0</v>
      </c>
      <c r="E31" s="7">
        <v>0</v>
      </c>
      <c r="F31" s="7">
        <v>0</v>
      </c>
      <c r="G31" s="7">
        <v>0</v>
      </c>
      <c r="H31" s="7">
        <v>0</v>
      </c>
      <c r="I31" s="7">
        <v>0</v>
      </c>
      <c r="J31" s="7">
        <v>0</v>
      </c>
      <c r="K31" s="7">
        <v>0</v>
      </c>
      <c r="L31" s="7">
        <v>0</v>
      </c>
      <c r="M31" s="7">
        <v>0</v>
      </c>
    </row>
    <row r="32" spans="2:14" x14ac:dyDescent="0.25">
      <c r="B32" s="12" t="s">
        <v>37</v>
      </c>
      <c r="C32" s="7">
        <v>10</v>
      </c>
      <c r="D32" s="7">
        <v>12.32</v>
      </c>
      <c r="E32" s="7">
        <v>15.178240000000001</v>
      </c>
      <c r="F32" s="7">
        <v>18.699591680000001</v>
      </c>
      <c r="G32" s="7">
        <v>23.03789694976</v>
      </c>
      <c r="H32" s="7">
        <v>28.382689042104321</v>
      </c>
      <c r="I32" s="7">
        <v>34.967472899872526</v>
      </c>
      <c r="J32" s="7">
        <v>43.07992661264295</v>
      </c>
      <c r="K32" s="7">
        <v>53.074469586776111</v>
      </c>
      <c r="L32" s="7">
        <v>65.387746530908174</v>
      </c>
      <c r="M32" s="7">
        <f>301.9+68.7-M45</f>
        <v>80.599999999999966</v>
      </c>
      <c r="N32" s="51"/>
    </row>
    <row r="33" spans="2:13" x14ac:dyDescent="0.25">
      <c r="B33" s="50" t="s">
        <v>38</v>
      </c>
      <c r="C33" s="7">
        <v>0</v>
      </c>
      <c r="D33" s="7">
        <v>0</v>
      </c>
      <c r="E33" s="7">
        <v>0</v>
      </c>
      <c r="F33" s="7">
        <v>0</v>
      </c>
      <c r="G33" s="52">
        <v>3</v>
      </c>
      <c r="H33" s="52">
        <v>5</v>
      </c>
      <c r="I33" s="52">
        <v>9</v>
      </c>
      <c r="J33" s="52">
        <v>12</v>
      </c>
      <c r="K33" s="52">
        <v>14</v>
      </c>
      <c r="L33" s="52">
        <v>16</v>
      </c>
      <c r="M33" s="52">
        <v>18</v>
      </c>
    </row>
    <row r="35" spans="2:13" x14ac:dyDescent="0.25">
      <c r="C35" t="s">
        <v>56</v>
      </c>
    </row>
    <row r="36" spans="2:13" x14ac:dyDescent="0.25">
      <c r="C36" s="3">
        <v>2025</v>
      </c>
      <c r="D36" s="3">
        <v>2026</v>
      </c>
      <c r="E36" s="3">
        <v>2027</v>
      </c>
      <c r="F36" s="3">
        <v>2028</v>
      </c>
      <c r="G36" s="3">
        <v>2029</v>
      </c>
      <c r="H36" s="3">
        <v>2030</v>
      </c>
      <c r="I36" s="3">
        <v>2031</v>
      </c>
      <c r="J36" s="3">
        <v>2032</v>
      </c>
      <c r="K36" s="3">
        <v>2033</v>
      </c>
      <c r="L36" s="3">
        <v>2034</v>
      </c>
      <c r="M36" s="3">
        <v>2035</v>
      </c>
    </row>
    <row r="37" spans="2:13" x14ac:dyDescent="0.25">
      <c r="B37" s="4" t="s">
        <v>57</v>
      </c>
      <c r="C37" s="5"/>
      <c r="D37" s="5"/>
      <c r="E37" s="5"/>
      <c r="F37" s="5"/>
      <c r="G37" s="5"/>
      <c r="H37" s="5"/>
      <c r="I37" s="5"/>
      <c r="J37" s="5"/>
      <c r="K37" s="5"/>
      <c r="L37" s="5"/>
      <c r="M37" s="5"/>
    </row>
    <row r="38" spans="2:13" x14ac:dyDescent="0.25">
      <c r="B38" s="13" t="s">
        <v>58</v>
      </c>
      <c r="C38" s="7">
        <v>200</v>
      </c>
      <c r="D38" s="7">
        <v>200</v>
      </c>
      <c r="E38" s="7">
        <v>200</v>
      </c>
      <c r="F38" s="7">
        <v>200</v>
      </c>
      <c r="G38" s="7">
        <v>200</v>
      </c>
      <c r="H38" s="7">
        <v>200</v>
      </c>
      <c r="I38" s="7">
        <v>200</v>
      </c>
      <c r="J38" s="7">
        <v>200</v>
      </c>
      <c r="K38" s="7">
        <v>200</v>
      </c>
      <c r="L38" s="7">
        <v>200</v>
      </c>
      <c r="M38" s="7">
        <v>0</v>
      </c>
    </row>
    <row r="39" spans="2:13" x14ac:dyDescent="0.25">
      <c r="B39" s="13" t="s">
        <v>59</v>
      </c>
      <c r="C39" s="7">
        <v>595</v>
      </c>
      <c r="D39" s="7">
        <v>595</v>
      </c>
      <c r="E39" s="7">
        <v>595</v>
      </c>
      <c r="F39" s="7">
        <v>595</v>
      </c>
      <c r="G39" s="7">
        <v>595</v>
      </c>
      <c r="H39" s="7">
        <v>595</v>
      </c>
      <c r="I39" s="7">
        <v>595</v>
      </c>
      <c r="J39" s="7">
        <v>595</v>
      </c>
      <c r="K39" s="7">
        <v>595</v>
      </c>
      <c r="L39" s="7">
        <v>595</v>
      </c>
      <c r="M39" s="7">
        <v>0</v>
      </c>
    </row>
    <row r="40" spans="2:13" x14ac:dyDescent="0.25">
      <c r="B40" s="13" t="s">
        <v>60</v>
      </c>
      <c r="C40" s="7">
        <v>0</v>
      </c>
      <c r="D40" s="7">
        <v>0</v>
      </c>
      <c r="E40" s="7">
        <v>0</v>
      </c>
      <c r="F40" s="7">
        <v>0</v>
      </c>
      <c r="G40" s="7">
        <v>0</v>
      </c>
      <c r="H40" s="7">
        <v>0</v>
      </c>
      <c r="I40" s="7">
        <v>0</v>
      </c>
      <c r="J40" s="7">
        <v>0</v>
      </c>
      <c r="K40" s="7">
        <v>0</v>
      </c>
      <c r="L40" s="7">
        <v>0</v>
      </c>
      <c r="M40" s="7">
        <v>0</v>
      </c>
    </row>
    <row r="41" spans="2:13" x14ac:dyDescent="0.25">
      <c r="B41" s="13" t="s">
        <v>61</v>
      </c>
      <c r="C41" s="7">
        <v>430</v>
      </c>
      <c r="D41" s="7">
        <v>430</v>
      </c>
      <c r="E41" s="7">
        <v>430</v>
      </c>
      <c r="F41" s="7">
        <v>430</v>
      </c>
      <c r="G41" s="7">
        <v>430</v>
      </c>
      <c r="H41" s="7">
        <v>430</v>
      </c>
      <c r="I41" s="7">
        <v>430</v>
      </c>
      <c r="J41" s="7">
        <v>430</v>
      </c>
      <c r="K41" s="7">
        <v>430</v>
      </c>
      <c r="L41" s="7">
        <v>430</v>
      </c>
      <c r="M41" s="7">
        <v>430</v>
      </c>
    </row>
    <row r="42" spans="2:13" x14ac:dyDescent="0.25">
      <c r="B42" s="13" t="s">
        <v>62</v>
      </c>
      <c r="C42" s="7">
        <v>105</v>
      </c>
      <c r="D42" s="7">
        <v>105</v>
      </c>
      <c r="E42" s="7">
        <v>105</v>
      </c>
      <c r="F42" s="7">
        <v>105</v>
      </c>
      <c r="G42" s="7">
        <v>105</v>
      </c>
      <c r="H42" s="7">
        <v>105</v>
      </c>
      <c r="I42" s="7">
        <v>105</v>
      </c>
      <c r="J42" s="7">
        <v>105</v>
      </c>
      <c r="K42" s="7">
        <v>105</v>
      </c>
      <c r="L42" s="7">
        <v>105</v>
      </c>
      <c r="M42" s="7">
        <v>105</v>
      </c>
    </row>
    <row r="43" spans="2:13" x14ac:dyDescent="0.25">
      <c r="B43" s="13" t="s">
        <v>63</v>
      </c>
      <c r="C43" s="14">
        <v>1795.6</v>
      </c>
      <c r="D43" s="14">
        <v>1795.6</v>
      </c>
      <c r="E43" s="14">
        <v>1795.6</v>
      </c>
      <c r="F43" s="14">
        <v>1735.8</v>
      </c>
      <c r="G43" s="14">
        <v>1735.8</v>
      </c>
      <c r="H43" s="14">
        <v>1735.8</v>
      </c>
      <c r="I43" s="14">
        <v>1735.8</v>
      </c>
      <c r="J43" s="14">
        <v>1735.8</v>
      </c>
      <c r="K43" s="14">
        <v>1370.1999999999998</v>
      </c>
      <c r="L43" s="14">
        <v>1070.5</v>
      </c>
      <c r="M43" s="14">
        <v>863.9</v>
      </c>
    </row>
    <row r="44" spans="2:13" x14ac:dyDescent="0.25">
      <c r="B44" s="13" t="s">
        <v>64</v>
      </c>
      <c r="C44" s="14">
        <v>944.2</v>
      </c>
      <c r="D44" s="14">
        <v>944.2</v>
      </c>
      <c r="E44" s="14">
        <v>944.2</v>
      </c>
      <c r="F44" s="14">
        <v>944.2</v>
      </c>
      <c r="G44" s="14">
        <v>944.2</v>
      </c>
      <c r="H44" s="14">
        <v>944.2</v>
      </c>
      <c r="I44" s="14">
        <v>944.2</v>
      </c>
      <c r="J44" s="14">
        <v>825.7</v>
      </c>
      <c r="K44" s="14">
        <v>825.7</v>
      </c>
      <c r="L44" s="14">
        <v>825.7</v>
      </c>
      <c r="M44" s="14">
        <v>825.7</v>
      </c>
    </row>
    <row r="45" spans="2:13" x14ac:dyDescent="0.25">
      <c r="B45" s="13" t="s">
        <v>175</v>
      </c>
      <c r="C45" s="7">
        <v>134</v>
      </c>
      <c r="D45" s="7">
        <v>152</v>
      </c>
      <c r="E45" s="7">
        <v>170</v>
      </c>
      <c r="F45" s="7">
        <v>188</v>
      </c>
      <c r="G45" s="7">
        <v>206</v>
      </c>
      <c r="H45" s="7">
        <v>220</v>
      </c>
      <c r="I45" s="7">
        <v>234</v>
      </c>
      <c r="J45" s="7">
        <v>248</v>
      </c>
      <c r="K45" s="7">
        <v>262</v>
      </c>
      <c r="L45" s="7">
        <v>276</v>
      </c>
      <c r="M45" s="7">
        <v>290</v>
      </c>
    </row>
    <row r="46" spans="2:13" ht="15.75" thickBot="1" x14ac:dyDescent="0.3">
      <c r="B46" s="18" t="s">
        <v>176</v>
      </c>
      <c r="C46" s="19">
        <v>34</v>
      </c>
      <c r="D46" s="19">
        <v>42</v>
      </c>
      <c r="E46" s="19">
        <v>42</v>
      </c>
      <c r="F46" s="19">
        <v>42</v>
      </c>
      <c r="G46" s="19">
        <v>42</v>
      </c>
      <c r="H46" s="19">
        <v>42</v>
      </c>
      <c r="I46" s="19">
        <v>42</v>
      </c>
      <c r="J46" s="19">
        <v>42</v>
      </c>
      <c r="K46" s="19">
        <v>42</v>
      </c>
      <c r="L46" s="19">
        <v>42</v>
      </c>
      <c r="M46" s="19">
        <v>42</v>
      </c>
    </row>
    <row r="47" spans="2:13" ht="15.75" thickTop="1" x14ac:dyDescent="0.25">
      <c r="B47" s="16" t="s">
        <v>65</v>
      </c>
      <c r="C47" s="17">
        <f>SUM(C38:C46)</f>
        <v>4237.8</v>
      </c>
      <c r="D47" s="17">
        <f t="shared" ref="D47:M47" si="0">SUM(D38:D46)</f>
        <v>4263.8</v>
      </c>
      <c r="E47" s="17">
        <f t="shared" si="0"/>
        <v>4281.8</v>
      </c>
      <c r="F47" s="17">
        <f t="shared" si="0"/>
        <v>4240</v>
      </c>
      <c r="G47" s="17">
        <f t="shared" si="0"/>
        <v>4258</v>
      </c>
      <c r="H47" s="17">
        <f t="shared" si="0"/>
        <v>4272</v>
      </c>
      <c r="I47" s="17">
        <f t="shared" si="0"/>
        <v>4286</v>
      </c>
      <c r="J47" s="17">
        <f t="shared" si="0"/>
        <v>4181.5</v>
      </c>
      <c r="K47" s="17">
        <f t="shared" si="0"/>
        <v>3829.8999999999996</v>
      </c>
      <c r="L47" s="17">
        <f t="shared" si="0"/>
        <v>3544.2</v>
      </c>
      <c r="M47" s="17">
        <f t="shared" si="0"/>
        <v>2556.6000000000004</v>
      </c>
    </row>
    <row r="48" spans="2:13" x14ac:dyDescent="0.25">
      <c r="B48" s="20"/>
      <c r="C48" s="21"/>
      <c r="D48" s="21"/>
      <c r="E48" s="21"/>
      <c r="F48" s="21"/>
      <c r="G48" s="21"/>
      <c r="H48" s="21"/>
      <c r="I48" s="21"/>
      <c r="J48" s="21"/>
      <c r="K48" s="21"/>
      <c r="L48" s="21"/>
      <c r="M48" s="21"/>
    </row>
    <row r="49" spans="2:13" x14ac:dyDescent="0.25">
      <c r="B49" s="22" t="s">
        <v>66</v>
      </c>
    </row>
    <row r="50" spans="2:13" x14ac:dyDescent="0.25">
      <c r="B50" s="15" t="s">
        <v>3</v>
      </c>
      <c r="C50" s="7">
        <v>46.65</v>
      </c>
      <c r="D50" s="7">
        <v>55.129999999999995</v>
      </c>
      <c r="E50" s="7">
        <v>61.389999999999993</v>
      </c>
      <c r="F50" s="7">
        <v>68.19</v>
      </c>
      <c r="G50" s="7">
        <v>75.63</v>
      </c>
      <c r="H50" s="7">
        <v>84.22999999999999</v>
      </c>
      <c r="I50" s="7">
        <v>91.469999999999985</v>
      </c>
      <c r="J50" s="7">
        <v>98.70999999999998</v>
      </c>
      <c r="K50" s="7">
        <v>105.94999999999997</v>
      </c>
      <c r="L50" s="7">
        <v>113.18999999999997</v>
      </c>
      <c r="M50" s="7">
        <v>120.42999999999996</v>
      </c>
    </row>
    <row r="51" spans="2:13" x14ac:dyDescent="0.25">
      <c r="B51" s="15" t="s">
        <v>67</v>
      </c>
      <c r="C51" s="7">
        <v>37</v>
      </c>
      <c r="D51" s="7">
        <v>73</v>
      </c>
      <c r="E51" s="7">
        <v>108</v>
      </c>
      <c r="F51" s="7">
        <v>142</v>
      </c>
      <c r="G51" s="7">
        <v>174</v>
      </c>
      <c r="H51" s="7">
        <v>205</v>
      </c>
      <c r="I51" s="7">
        <v>236</v>
      </c>
      <c r="J51" s="7">
        <v>267</v>
      </c>
      <c r="K51" s="7">
        <v>298</v>
      </c>
      <c r="L51" s="7">
        <v>329</v>
      </c>
      <c r="M51" s="7">
        <v>360</v>
      </c>
    </row>
    <row r="52" spans="2:13" x14ac:dyDescent="0.25">
      <c r="B52" s="28"/>
      <c r="C52" s="11"/>
      <c r="D52" s="11"/>
      <c r="E52" s="11"/>
      <c r="F52" s="11"/>
      <c r="G52" s="11"/>
      <c r="H52" s="11"/>
      <c r="I52" s="11"/>
      <c r="J52" s="11"/>
      <c r="K52" s="11"/>
      <c r="L52" s="11"/>
      <c r="M52" s="11"/>
    </row>
    <row r="53" spans="2:13" x14ac:dyDescent="0.25">
      <c r="B53" s="28"/>
      <c r="C53" s="11"/>
      <c r="D53" s="11"/>
      <c r="E53" s="11"/>
      <c r="F53" s="11"/>
      <c r="G53" s="11"/>
      <c r="H53" s="11"/>
      <c r="I53" s="11"/>
      <c r="J53" s="11"/>
      <c r="K53" s="11"/>
      <c r="L53" s="11"/>
      <c r="M53" s="11"/>
    </row>
  </sheetData>
  <pageMargins left="0.7" right="0.7" top="0.75" bottom="0.75" header="0.3" footer="0.3"/>
  <pageSetup scale="57" orientation="landscape" horizontalDpi="1200" verticalDpi="1200" r:id="rId1"/>
  <headerFooter>
    <oddFooter>&amp;L&amp;F&amp;C&amp;A</oddFooter>
  </headerFooter>
  <legacyDrawing r:id="rId2"/>
</worksheet>
</file>

<file path=xl/worksheets/sheet1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A5226F3-486C-47DB-84B7-25813A641D07}">
  <sheetPr>
    <tabColor rgb="FF00B050"/>
    <pageSetUpPr fitToPage="1"/>
  </sheetPr>
  <dimension ref="A2:N54"/>
  <sheetViews>
    <sheetView zoomScale="90" zoomScaleNormal="90" workbookViewId="0"/>
  </sheetViews>
  <sheetFormatPr defaultRowHeight="15" x14ac:dyDescent="0.25"/>
  <cols>
    <col min="1" max="1" width="3.85546875" customWidth="1"/>
    <col min="2" max="2" width="64.5703125" customWidth="1"/>
    <col min="3" max="13" width="13.28515625" customWidth="1"/>
  </cols>
  <sheetData>
    <row r="2" spans="1:13" x14ac:dyDescent="0.25">
      <c r="B2" s="1" t="s">
        <v>39</v>
      </c>
    </row>
    <row r="3" spans="1:13" x14ac:dyDescent="0.25">
      <c r="B3" t="s">
        <v>162</v>
      </c>
    </row>
    <row r="5" spans="1:13" x14ac:dyDescent="0.25">
      <c r="B5" s="1" t="s">
        <v>41</v>
      </c>
    </row>
    <row r="6" spans="1:13" x14ac:dyDescent="0.25">
      <c r="A6" t="s">
        <v>42</v>
      </c>
      <c r="B6" s="23" t="s">
        <v>72</v>
      </c>
    </row>
    <row r="7" spans="1:13" ht="33" x14ac:dyDescent="0.25">
      <c r="A7" t="s">
        <v>44</v>
      </c>
      <c r="B7" s="23" t="s">
        <v>69</v>
      </c>
    </row>
    <row r="8" spans="1:13" ht="30" x14ac:dyDescent="0.25">
      <c r="A8" t="s">
        <v>46</v>
      </c>
      <c r="B8" s="23" t="s">
        <v>70</v>
      </c>
    </row>
    <row r="9" spans="1:13" x14ac:dyDescent="0.25">
      <c r="A9" t="s">
        <v>48</v>
      </c>
      <c r="B9" s="23" t="s">
        <v>82</v>
      </c>
    </row>
    <row r="10" spans="1:13" x14ac:dyDescent="0.25">
      <c r="A10" t="s">
        <v>50</v>
      </c>
      <c r="B10" s="23" t="s">
        <v>49</v>
      </c>
    </row>
    <row r="11" spans="1:13" ht="30" x14ac:dyDescent="0.25">
      <c r="A11" t="s">
        <v>52</v>
      </c>
      <c r="B11" s="23" t="s">
        <v>90</v>
      </c>
    </row>
    <row r="12" spans="1:13" x14ac:dyDescent="0.25">
      <c r="A12" t="s">
        <v>53</v>
      </c>
      <c r="B12" t="s">
        <v>91</v>
      </c>
    </row>
    <row r="13" spans="1:13" x14ac:dyDescent="0.25">
      <c r="A13" t="s">
        <v>54</v>
      </c>
      <c r="B13" s="23" t="s">
        <v>87</v>
      </c>
    </row>
    <row r="15" spans="1:13" x14ac:dyDescent="0.25">
      <c r="C15" t="s">
        <v>55</v>
      </c>
    </row>
    <row r="16" spans="1:13" x14ac:dyDescent="0.25">
      <c r="B16" s="1"/>
      <c r="C16" s="2">
        <v>2025</v>
      </c>
      <c r="D16" s="3">
        <v>2026</v>
      </c>
      <c r="E16" s="3">
        <v>2027</v>
      </c>
      <c r="F16" s="3">
        <v>2028</v>
      </c>
      <c r="G16" s="3">
        <v>2029</v>
      </c>
      <c r="H16" s="3">
        <v>2030</v>
      </c>
      <c r="I16" s="3">
        <v>2031</v>
      </c>
      <c r="J16" s="3">
        <v>2032</v>
      </c>
      <c r="K16" s="3">
        <v>2033</v>
      </c>
      <c r="L16" s="3">
        <v>2034</v>
      </c>
      <c r="M16" s="3">
        <v>2035</v>
      </c>
    </row>
    <row r="17" spans="2:14" x14ac:dyDescent="0.25">
      <c r="B17" s="4" t="s">
        <v>23</v>
      </c>
      <c r="C17" s="5"/>
      <c r="D17" s="5"/>
      <c r="E17" s="5"/>
      <c r="F17" s="5"/>
      <c r="G17" s="5"/>
      <c r="H17" s="5"/>
      <c r="I17" s="5"/>
      <c r="J17" s="5"/>
      <c r="K17" s="5"/>
      <c r="L17" s="5"/>
      <c r="M17" s="5"/>
    </row>
    <row r="18" spans="2:14" x14ac:dyDescent="0.25">
      <c r="B18" s="6" t="s">
        <v>24</v>
      </c>
      <c r="C18" s="7"/>
      <c r="D18" s="7"/>
      <c r="E18" s="7"/>
      <c r="F18" s="7"/>
      <c r="G18" s="7"/>
      <c r="H18" s="7"/>
      <c r="I18" s="7"/>
      <c r="J18" s="7"/>
      <c r="K18" s="7"/>
      <c r="L18" s="7">
        <f>150+275+275</f>
        <v>700</v>
      </c>
      <c r="M18" s="7">
        <f>150+275+275</f>
        <v>700</v>
      </c>
    </row>
    <row r="19" spans="2:14" x14ac:dyDescent="0.25">
      <c r="B19" s="6" t="s">
        <v>25</v>
      </c>
      <c r="C19" s="7">
        <v>50</v>
      </c>
      <c r="D19" s="7">
        <v>500</v>
      </c>
      <c r="E19" s="7">
        <v>500</v>
      </c>
      <c r="F19" s="7">
        <v>600</v>
      </c>
      <c r="G19" s="7">
        <v>600</v>
      </c>
      <c r="H19" s="7">
        <v>600</v>
      </c>
      <c r="I19" s="7">
        <v>600</v>
      </c>
      <c r="J19" s="7">
        <v>650</v>
      </c>
      <c r="K19" s="7">
        <v>650</v>
      </c>
      <c r="L19" s="7">
        <f>750+350</f>
        <v>1100</v>
      </c>
      <c r="M19" s="7">
        <v>1100</v>
      </c>
    </row>
    <row r="20" spans="2:14" x14ac:dyDescent="0.25">
      <c r="B20" s="6" t="s">
        <v>26</v>
      </c>
      <c r="C20" s="7"/>
      <c r="D20" s="7"/>
      <c r="E20" s="7"/>
      <c r="F20" s="7"/>
      <c r="G20" s="7"/>
      <c r="H20" s="7"/>
      <c r="I20" s="7"/>
      <c r="J20" s="7"/>
      <c r="K20" s="7"/>
      <c r="L20" s="7"/>
      <c r="M20" s="7"/>
    </row>
    <row r="21" spans="2:14" x14ac:dyDescent="0.25">
      <c r="B21" s="6" t="s">
        <v>27</v>
      </c>
      <c r="C21" s="7"/>
      <c r="D21" s="7"/>
      <c r="E21" s="7"/>
      <c r="F21" s="7"/>
      <c r="G21" s="7"/>
      <c r="H21" s="7"/>
      <c r="I21" s="7"/>
      <c r="J21" s="7"/>
      <c r="K21" s="7"/>
      <c r="L21" s="7"/>
      <c r="M21" s="7"/>
    </row>
    <row r="22" spans="2:14" x14ac:dyDescent="0.25">
      <c r="B22" s="6" t="s">
        <v>28</v>
      </c>
      <c r="C22" s="7"/>
      <c r="D22" s="7"/>
      <c r="E22" s="7"/>
      <c r="F22" s="7"/>
      <c r="G22" s="7"/>
      <c r="H22" s="7"/>
      <c r="I22" s="7"/>
      <c r="J22" s="7"/>
      <c r="K22" s="7"/>
      <c r="L22" s="7"/>
      <c r="M22" s="7"/>
    </row>
    <row r="23" spans="2:14" x14ac:dyDescent="0.25">
      <c r="B23" s="6" t="s">
        <v>29</v>
      </c>
      <c r="C23" s="7"/>
      <c r="D23" s="7"/>
      <c r="E23" s="7"/>
      <c r="F23" s="7"/>
      <c r="G23" s="7"/>
      <c r="H23" s="7"/>
      <c r="I23" s="7"/>
      <c r="J23" s="7"/>
      <c r="K23" s="7"/>
      <c r="L23" s="7"/>
      <c r="M23" s="7"/>
    </row>
    <row r="24" spans="2:14" x14ac:dyDescent="0.25">
      <c r="B24" s="6" t="s">
        <v>30</v>
      </c>
      <c r="C24" s="7">
        <v>0</v>
      </c>
      <c r="D24" s="7">
        <v>0</v>
      </c>
      <c r="E24" s="7">
        <v>0</v>
      </c>
      <c r="F24" s="7">
        <v>0</v>
      </c>
      <c r="G24" s="7">
        <v>0</v>
      </c>
      <c r="H24" s="7">
        <v>200</v>
      </c>
      <c r="I24" s="7">
        <v>400</v>
      </c>
      <c r="J24" s="7">
        <v>550</v>
      </c>
      <c r="K24" s="7">
        <v>550</v>
      </c>
      <c r="L24" s="7">
        <v>550</v>
      </c>
      <c r="M24" s="7">
        <v>550</v>
      </c>
    </row>
    <row r="25" spans="2:14" x14ac:dyDescent="0.25">
      <c r="B25" s="6" t="s">
        <v>31</v>
      </c>
      <c r="C25" s="7"/>
      <c r="D25" s="7">
        <v>5</v>
      </c>
      <c r="E25" s="7">
        <v>10</v>
      </c>
      <c r="F25" s="7">
        <v>15</v>
      </c>
      <c r="G25" s="7">
        <v>20</v>
      </c>
      <c r="H25" s="7">
        <v>25</v>
      </c>
      <c r="I25" s="7">
        <v>25</v>
      </c>
      <c r="J25" s="7">
        <v>25</v>
      </c>
      <c r="K25" s="7">
        <v>25</v>
      </c>
      <c r="L25" s="7">
        <v>25</v>
      </c>
      <c r="M25" s="7">
        <v>25</v>
      </c>
    </row>
    <row r="26" spans="2:14" x14ac:dyDescent="0.25">
      <c r="B26" s="6" t="s">
        <v>32</v>
      </c>
      <c r="C26" s="7"/>
      <c r="D26" s="7"/>
      <c r="E26" s="7">
        <v>10</v>
      </c>
      <c r="F26" s="7">
        <v>20</v>
      </c>
      <c r="G26" s="7">
        <v>30</v>
      </c>
      <c r="H26" s="7">
        <v>40</v>
      </c>
      <c r="I26" s="7">
        <v>50</v>
      </c>
      <c r="J26" s="7">
        <v>60</v>
      </c>
      <c r="K26" s="7">
        <v>70</v>
      </c>
      <c r="L26" s="7">
        <v>80</v>
      </c>
      <c r="M26" s="7">
        <v>100</v>
      </c>
    </row>
    <row r="27" spans="2:14" x14ac:dyDescent="0.25">
      <c r="B27" s="6" t="s">
        <v>33</v>
      </c>
      <c r="C27" s="7"/>
      <c r="D27" s="7"/>
      <c r="E27" s="7">
        <v>15</v>
      </c>
      <c r="F27" s="7">
        <v>30</v>
      </c>
      <c r="G27" s="7">
        <v>45</v>
      </c>
      <c r="H27" s="7">
        <v>60</v>
      </c>
      <c r="I27" s="7">
        <v>75</v>
      </c>
      <c r="J27" s="7">
        <v>90</v>
      </c>
      <c r="K27" s="7">
        <v>105</v>
      </c>
      <c r="L27" s="7">
        <v>120</v>
      </c>
      <c r="M27" s="7">
        <v>150</v>
      </c>
    </row>
    <row r="28" spans="2:14" x14ac:dyDescent="0.25">
      <c r="B28" s="6" t="s">
        <v>34</v>
      </c>
      <c r="C28" s="7"/>
      <c r="D28" s="7"/>
      <c r="E28" s="7"/>
      <c r="F28" s="7"/>
      <c r="G28" s="7"/>
      <c r="H28" s="7">
        <v>20</v>
      </c>
      <c r="I28" s="7">
        <v>40</v>
      </c>
      <c r="J28" s="7">
        <v>60</v>
      </c>
      <c r="K28" s="7">
        <v>80</v>
      </c>
      <c r="L28" s="7">
        <v>100</v>
      </c>
      <c r="M28" s="7">
        <v>120</v>
      </c>
    </row>
    <row r="29" spans="2:14" x14ac:dyDescent="0.25">
      <c r="B29" s="8" t="s">
        <v>35</v>
      </c>
      <c r="C29" s="7"/>
      <c r="D29" s="7"/>
      <c r="E29" s="7"/>
      <c r="F29" s="7"/>
      <c r="G29" s="7"/>
      <c r="H29" s="7"/>
      <c r="I29" s="7"/>
      <c r="J29" s="7"/>
      <c r="K29" s="7"/>
      <c r="L29" s="7"/>
      <c r="M29" s="7"/>
    </row>
    <row r="30" spans="2:14" x14ac:dyDescent="0.25">
      <c r="B30" s="9" t="s">
        <v>36</v>
      </c>
      <c r="C30" s="10"/>
      <c r="D30" s="10"/>
      <c r="E30" s="10"/>
      <c r="F30" s="10"/>
      <c r="G30" s="10"/>
      <c r="H30" s="10"/>
      <c r="I30" s="10"/>
      <c r="J30" s="10"/>
      <c r="K30" s="10"/>
      <c r="L30" s="10"/>
      <c r="M30" s="10"/>
    </row>
    <row r="31" spans="2:14" x14ac:dyDescent="0.25">
      <c r="B31" s="12" t="s">
        <v>3</v>
      </c>
      <c r="C31" s="7">
        <v>10</v>
      </c>
      <c r="D31" s="7">
        <v>13.103999999999999</v>
      </c>
      <c r="E31" s="7">
        <v>17.1714816</v>
      </c>
      <c r="F31" s="7">
        <v>22.50150948864</v>
      </c>
      <c r="G31" s="7">
        <v>29.485978033913856</v>
      </c>
      <c r="H31" s="7">
        <v>38.63842561564072</v>
      </c>
      <c r="I31" s="7">
        <v>50.631792926735599</v>
      </c>
      <c r="J31" s="7">
        <v>66.347901451194332</v>
      </c>
      <c r="K31" s="7">
        <v>86.942290061645053</v>
      </c>
      <c r="L31" s="7">
        <v>113.92917689677968</v>
      </c>
      <c r="M31" s="7">
        <v>149.26999999999998</v>
      </c>
      <c r="N31" s="51"/>
    </row>
    <row r="32" spans="2:14" x14ac:dyDescent="0.25">
      <c r="B32" s="12" t="s">
        <v>5</v>
      </c>
      <c r="C32" s="7">
        <v>0</v>
      </c>
      <c r="D32" s="7">
        <v>0</v>
      </c>
      <c r="E32" s="7">
        <v>0</v>
      </c>
      <c r="F32" s="7">
        <v>0</v>
      </c>
      <c r="G32" s="7">
        <v>0</v>
      </c>
      <c r="H32" s="7">
        <v>0</v>
      </c>
      <c r="I32" s="7">
        <v>0</v>
      </c>
      <c r="J32" s="7">
        <v>0</v>
      </c>
      <c r="K32" s="7">
        <v>0</v>
      </c>
      <c r="L32" s="7">
        <v>0</v>
      </c>
      <c r="M32" s="7">
        <v>0</v>
      </c>
    </row>
    <row r="33" spans="2:14" x14ac:dyDescent="0.25">
      <c r="B33" s="12" t="s">
        <v>37</v>
      </c>
      <c r="C33" s="7">
        <v>10</v>
      </c>
      <c r="D33" s="7">
        <v>12.32</v>
      </c>
      <c r="E33" s="7">
        <v>15.178240000000001</v>
      </c>
      <c r="F33" s="7">
        <v>18.699591680000001</v>
      </c>
      <c r="G33" s="7">
        <v>23.03789694976</v>
      </c>
      <c r="H33" s="7">
        <v>28.382689042104321</v>
      </c>
      <c r="I33" s="7">
        <v>34.967472899872526</v>
      </c>
      <c r="J33" s="7">
        <v>43.07992661264295</v>
      </c>
      <c r="K33" s="7">
        <v>53.074469586776111</v>
      </c>
      <c r="L33" s="7">
        <v>65.387746530908174</v>
      </c>
      <c r="M33" s="7">
        <f>301.9+68.7-M46</f>
        <v>80.599999999999966</v>
      </c>
      <c r="N33" s="51"/>
    </row>
    <row r="34" spans="2:14" x14ac:dyDescent="0.25">
      <c r="B34" s="50" t="s">
        <v>38</v>
      </c>
      <c r="C34" s="7">
        <v>0</v>
      </c>
      <c r="D34" s="7">
        <v>0</v>
      </c>
      <c r="E34" s="7">
        <v>0</v>
      </c>
      <c r="F34" s="7">
        <v>0</v>
      </c>
      <c r="G34" s="52">
        <v>3</v>
      </c>
      <c r="H34" s="52">
        <v>5</v>
      </c>
      <c r="I34" s="52">
        <v>9</v>
      </c>
      <c r="J34" s="52">
        <v>12</v>
      </c>
      <c r="K34" s="52">
        <v>14</v>
      </c>
      <c r="L34" s="52">
        <v>16</v>
      </c>
      <c r="M34" s="52">
        <v>18</v>
      </c>
    </row>
    <row r="36" spans="2:14" x14ac:dyDescent="0.25">
      <c r="C36" t="s">
        <v>56</v>
      </c>
    </row>
    <row r="37" spans="2:14" x14ac:dyDescent="0.25">
      <c r="C37" s="3">
        <v>2025</v>
      </c>
      <c r="D37" s="3">
        <v>2026</v>
      </c>
      <c r="E37" s="3">
        <v>2027</v>
      </c>
      <c r="F37" s="3">
        <v>2028</v>
      </c>
      <c r="G37" s="3">
        <v>2029</v>
      </c>
      <c r="H37" s="3">
        <v>2030</v>
      </c>
      <c r="I37" s="3">
        <v>2031</v>
      </c>
      <c r="J37" s="3">
        <v>2032</v>
      </c>
      <c r="K37" s="3">
        <v>2033</v>
      </c>
      <c r="L37" s="3">
        <v>2034</v>
      </c>
      <c r="M37" s="3">
        <v>2035</v>
      </c>
    </row>
    <row r="38" spans="2:14" x14ac:dyDescent="0.25">
      <c r="B38" s="4" t="s">
        <v>57</v>
      </c>
      <c r="C38" s="5"/>
      <c r="D38" s="5"/>
      <c r="E38" s="5"/>
      <c r="F38" s="5"/>
      <c r="G38" s="5"/>
      <c r="H38" s="5"/>
      <c r="I38" s="5"/>
      <c r="J38" s="5"/>
      <c r="K38" s="5"/>
      <c r="L38" s="5"/>
      <c r="M38" s="5"/>
    </row>
    <row r="39" spans="2:14" x14ac:dyDescent="0.25">
      <c r="B39" s="13" t="s">
        <v>58</v>
      </c>
      <c r="C39" s="7">
        <v>200</v>
      </c>
      <c r="D39" s="7">
        <v>200</v>
      </c>
      <c r="E39" s="7">
        <v>200</v>
      </c>
      <c r="F39" s="7">
        <v>200</v>
      </c>
      <c r="G39" s="7">
        <v>200</v>
      </c>
      <c r="H39" s="7">
        <v>200</v>
      </c>
      <c r="I39" s="7">
        <v>200</v>
      </c>
      <c r="J39" s="7">
        <v>200</v>
      </c>
      <c r="K39" s="7">
        <v>200</v>
      </c>
      <c r="L39" s="7">
        <v>200</v>
      </c>
      <c r="M39" s="7">
        <v>0</v>
      </c>
    </row>
    <row r="40" spans="2:14" x14ac:dyDescent="0.25">
      <c r="B40" s="13" t="s">
        <v>59</v>
      </c>
      <c r="C40" s="7">
        <v>595</v>
      </c>
      <c r="D40" s="7">
        <v>595</v>
      </c>
      <c r="E40" s="7">
        <v>595</v>
      </c>
      <c r="F40" s="7">
        <v>595</v>
      </c>
      <c r="G40" s="7">
        <v>595</v>
      </c>
      <c r="H40" s="7">
        <v>595</v>
      </c>
      <c r="I40" s="7">
        <v>595</v>
      </c>
      <c r="J40" s="7">
        <v>595</v>
      </c>
      <c r="K40" s="7">
        <v>595</v>
      </c>
      <c r="L40" s="7">
        <v>595</v>
      </c>
      <c r="M40" s="7">
        <v>0</v>
      </c>
    </row>
    <row r="41" spans="2:14" x14ac:dyDescent="0.25">
      <c r="B41" s="13" t="s">
        <v>60</v>
      </c>
      <c r="C41" s="7">
        <v>0</v>
      </c>
      <c r="D41" s="7">
        <v>0</v>
      </c>
      <c r="E41" s="7">
        <v>0</v>
      </c>
      <c r="F41" s="7">
        <v>0</v>
      </c>
      <c r="G41" s="7">
        <v>0</v>
      </c>
      <c r="H41" s="7">
        <v>0</v>
      </c>
      <c r="I41" s="7">
        <v>0</v>
      </c>
      <c r="J41" s="7">
        <v>0</v>
      </c>
      <c r="K41" s="7">
        <v>0</v>
      </c>
      <c r="L41" s="7">
        <v>0</v>
      </c>
      <c r="M41" s="7">
        <v>0</v>
      </c>
    </row>
    <row r="42" spans="2:14" x14ac:dyDescent="0.25">
      <c r="B42" s="13" t="s">
        <v>61</v>
      </c>
      <c r="C42" s="7">
        <v>430</v>
      </c>
      <c r="D42" s="7">
        <v>430</v>
      </c>
      <c r="E42" s="7">
        <v>430</v>
      </c>
      <c r="F42" s="7">
        <v>430</v>
      </c>
      <c r="G42" s="7">
        <v>430</v>
      </c>
      <c r="H42" s="7">
        <v>430</v>
      </c>
      <c r="I42" s="7">
        <v>430</v>
      </c>
      <c r="J42" s="7">
        <v>430</v>
      </c>
      <c r="K42" s="7">
        <v>430</v>
      </c>
      <c r="L42" s="7">
        <v>430</v>
      </c>
      <c r="M42" s="7">
        <v>430</v>
      </c>
    </row>
    <row r="43" spans="2:14" x14ac:dyDescent="0.25">
      <c r="B43" s="13" t="s">
        <v>62</v>
      </c>
      <c r="C43" s="7">
        <v>105</v>
      </c>
      <c r="D43" s="7">
        <v>105</v>
      </c>
      <c r="E43" s="7">
        <v>105</v>
      </c>
      <c r="F43" s="7">
        <v>105</v>
      </c>
      <c r="G43" s="7">
        <v>105</v>
      </c>
      <c r="H43" s="7">
        <v>105</v>
      </c>
      <c r="I43" s="7">
        <v>105</v>
      </c>
      <c r="J43" s="7">
        <v>105</v>
      </c>
      <c r="K43" s="7">
        <v>105</v>
      </c>
      <c r="L43" s="7">
        <v>105</v>
      </c>
      <c r="M43" s="7">
        <v>105</v>
      </c>
    </row>
    <row r="44" spans="2:14" x14ac:dyDescent="0.25">
      <c r="B44" s="13" t="s">
        <v>63</v>
      </c>
      <c r="C44" s="14">
        <v>1795.6</v>
      </c>
      <c r="D44" s="14">
        <v>1795.6</v>
      </c>
      <c r="E44" s="14">
        <v>1795.6</v>
      </c>
      <c r="F44" s="14">
        <v>1735.8</v>
      </c>
      <c r="G44" s="14">
        <v>1735.8</v>
      </c>
      <c r="H44" s="14">
        <v>1735.8</v>
      </c>
      <c r="I44" s="14">
        <v>1735.8</v>
      </c>
      <c r="J44" s="14">
        <v>1735.8</v>
      </c>
      <c r="K44" s="14">
        <v>1370.1999999999998</v>
      </c>
      <c r="L44" s="14">
        <v>1070.5</v>
      </c>
      <c r="M44" s="14">
        <v>863.9</v>
      </c>
    </row>
    <row r="45" spans="2:14" x14ac:dyDescent="0.25">
      <c r="B45" s="13" t="s">
        <v>64</v>
      </c>
      <c r="C45" s="14">
        <v>944.2</v>
      </c>
      <c r="D45" s="14">
        <v>944.2</v>
      </c>
      <c r="E45" s="14">
        <v>944.2</v>
      </c>
      <c r="F45" s="14">
        <v>944.2</v>
      </c>
      <c r="G45" s="14">
        <v>944.2</v>
      </c>
      <c r="H45" s="14">
        <v>944.2</v>
      </c>
      <c r="I45" s="14">
        <v>944.2</v>
      </c>
      <c r="J45" s="14">
        <v>825.7</v>
      </c>
      <c r="K45" s="14">
        <v>825.7</v>
      </c>
      <c r="L45" s="14">
        <v>825.7</v>
      </c>
      <c r="M45" s="14">
        <v>825.7</v>
      </c>
    </row>
    <row r="46" spans="2:14" x14ac:dyDescent="0.25">
      <c r="B46" s="13" t="s">
        <v>175</v>
      </c>
      <c r="C46" s="7">
        <v>134</v>
      </c>
      <c r="D46" s="7">
        <v>152</v>
      </c>
      <c r="E46" s="7">
        <v>170</v>
      </c>
      <c r="F46" s="7">
        <v>188</v>
      </c>
      <c r="G46" s="7">
        <v>206</v>
      </c>
      <c r="H46" s="7">
        <v>220</v>
      </c>
      <c r="I46" s="7">
        <v>234</v>
      </c>
      <c r="J46" s="7">
        <v>248</v>
      </c>
      <c r="K46" s="7">
        <v>262</v>
      </c>
      <c r="L46" s="7">
        <v>276</v>
      </c>
      <c r="M46" s="7">
        <v>290</v>
      </c>
    </row>
    <row r="47" spans="2:14" ht="15.75" thickBot="1" x14ac:dyDescent="0.3">
      <c r="B47" s="18" t="s">
        <v>176</v>
      </c>
      <c r="C47" s="19">
        <v>34</v>
      </c>
      <c r="D47" s="19">
        <v>42</v>
      </c>
      <c r="E47" s="19">
        <v>42</v>
      </c>
      <c r="F47" s="19">
        <v>42</v>
      </c>
      <c r="G47" s="19">
        <v>42</v>
      </c>
      <c r="H47" s="19">
        <v>42</v>
      </c>
      <c r="I47" s="19">
        <v>42</v>
      </c>
      <c r="J47" s="19">
        <v>42</v>
      </c>
      <c r="K47" s="19">
        <v>42</v>
      </c>
      <c r="L47" s="19">
        <v>42</v>
      </c>
      <c r="M47" s="19">
        <v>42</v>
      </c>
    </row>
    <row r="48" spans="2:14" ht="15.75" thickTop="1" x14ac:dyDescent="0.25">
      <c r="B48" s="16" t="s">
        <v>65</v>
      </c>
      <c r="C48" s="17">
        <f>SUM(C39:C47)</f>
        <v>4237.8</v>
      </c>
      <c r="D48" s="17">
        <f t="shared" ref="D48:M48" si="0">SUM(D39:D47)</f>
        <v>4263.8</v>
      </c>
      <c r="E48" s="17">
        <f t="shared" si="0"/>
        <v>4281.8</v>
      </c>
      <c r="F48" s="17">
        <f t="shared" si="0"/>
        <v>4240</v>
      </c>
      <c r="G48" s="17">
        <f t="shared" si="0"/>
        <v>4258</v>
      </c>
      <c r="H48" s="17">
        <f t="shared" si="0"/>
        <v>4272</v>
      </c>
      <c r="I48" s="17">
        <f t="shared" si="0"/>
        <v>4286</v>
      </c>
      <c r="J48" s="17">
        <f t="shared" si="0"/>
        <v>4181.5</v>
      </c>
      <c r="K48" s="17">
        <f t="shared" si="0"/>
        <v>3829.8999999999996</v>
      </c>
      <c r="L48" s="17">
        <f t="shared" si="0"/>
        <v>3544.2</v>
      </c>
      <c r="M48" s="17">
        <f t="shared" si="0"/>
        <v>2556.6000000000004</v>
      </c>
    </row>
    <row r="49" spans="2:13" x14ac:dyDescent="0.25">
      <c r="B49" s="20"/>
      <c r="C49" s="21"/>
      <c r="D49" s="21"/>
      <c r="E49" s="21"/>
      <c r="F49" s="21"/>
      <c r="G49" s="21"/>
      <c r="H49" s="21"/>
      <c r="I49" s="21"/>
      <c r="J49" s="21"/>
      <c r="K49" s="21"/>
      <c r="L49" s="21"/>
      <c r="M49" s="21"/>
    </row>
    <row r="50" spans="2:13" x14ac:dyDescent="0.25">
      <c r="B50" s="22" t="s">
        <v>66</v>
      </c>
    </row>
    <row r="51" spans="2:13" x14ac:dyDescent="0.25">
      <c r="B51" s="15" t="s">
        <v>3</v>
      </c>
      <c r="C51" s="7">
        <v>46.65</v>
      </c>
      <c r="D51" s="7">
        <v>55.129999999999995</v>
      </c>
      <c r="E51" s="7">
        <v>61.389999999999993</v>
      </c>
      <c r="F51" s="7">
        <v>68.19</v>
      </c>
      <c r="G51" s="7">
        <v>75.63</v>
      </c>
      <c r="H51" s="7">
        <v>84.22999999999999</v>
      </c>
      <c r="I51" s="7">
        <v>91.469999999999985</v>
      </c>
      <c r="J51" s="7">
        <v>98.70999999999998</v>
      </c>
      <c r="K51" s="7">
        <v>105.94999999999997</v>
      </c>
      <c r="L51" s="7">
        <v>113.18999999999997</v>
      </c>
      <c r="M51" s="7">
        <v>120.42999999999996</v>
      </c>
    </row>
    <row r="52" spans="2:13" x14ac:dyDescent="0.25">
      <c r="B52" s="15" t="s">
        <v>67</v>
      </c>
      <c r="C52" s="7">
        <v>37</v>
      </c>
      <c r="D52" s="7">
        <v>73</v>
      </c>
      <c r="E52" s="7">
        <v>108</v>
      </c>
      <c r="F52" s="7">
        <v>142</v>
      </c>
      <c r="G52" s="7">
        <v>174</v>
      </c>
      <c r="H52" s="7">
        <v>205</v>
      </c>
      <c r="I52" s="7">
        <v>236</v>
      </c>
      <c r="J52" s="7">
        <v>267</v>
      </c>
      <c r="K52" s="7">
        <v>298</v>
      </c>
      <c r="L52" s="7">
        <v>329</v>
      </c>
      <c r="M52" s="7">
        <v>360</v>
      </c>
    </row>
    <row r="53" spans="2:13" x14ac:dyDescent="0.25">
      <c r="B53" s="28"/>
      <c r="C53" s="11"/>
      <c r="D53" s="11"/>
      <c r="E53" s="11"/>
      <c r="F53" s="11"/>
      <c r="G53" s="11"/>
      <c r="H53" s="11"/>
      <c r="I53" s="11"/>
      <c r="J53" s="11"/>
      <c r="K53" s="11"/>
      <c r="L53" s="11"/>
      <c r="M53" s="11"/>
    </row>
    <row r="54" spans="2:13" x14ac:dyDescent="0.25">
      <c r="B54" s="28"/>
      <c r="C54" s="11"/>
      <c r="D54" s="11"/>
      <c r="E54" s="11"/>
      <c r="F54" s="11"/>
      <c r="G54" s="11"/>
      <c r="H54" s="11"/>
      <c r="I54" s="11"/>
      <c r="J54" s="11"/>
      <c r="K54" s="11"/>
      <c r="L54" s="11"/>
      <c r="M54" s="11"/>
    </row>
  </sheetData>
  <pageMargins left="0.7" right="0.7" top="0.75" bottom="0.75" header="0.3" footer="0.3"/>
  <pageSetup scale="57" orientation="landscape" horizontalDpi="1200" verticalDpi="1200" r:id="rId1"/>
  <headerFooter>
    <oddFooter>&amp;L&amp;F&amp;C&amp;A</oddFooter>
  </headerFooter>
  <legacyDrawing r:id="rId2"/>
</worksheet>
</file>

<file path=xl/worksheets/sheet1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1CAE11A-81BD-4CC7-ADCD-CD460A337666}">
  <sheetPr>
    <tabColor rgb="FF00B050"/>
    <pageSetUpPr fitToPage="1"/>
  </sheetPr>
  <dimension ref="A2:N53"/>
  <sheetViews>
    <sheetView zoomScale="90" zoomScaleNormal="90" workbookViewId="0"/>
  </sheetViews>
  <sheetFormatPr defaultRowHeight="15" x14ac:dyDescent="0.25"/>
  <cols>
    <col min="1" max="1" width="3.85546875" customWidth="1"/>
    <col min="2" max="2" width="64.5703125" customWidth="1"/>
    <col min="3" max="13" width="13.28515625" customWidth="1"/>
  </cols>
  <sheetData>
    <row r="2" spans="1:13" x14ac:dyDescent="0.25">
      <c r="B2" s="1" t="s">
        <v>39</v>
      </c>
    </row>
    <row r="3" spans="1:13" x14ac:dyDescent="0.25">
      <c r="B3" t="s">
        <v>189</v>
      </c>
    </row>
    <row r="5" spans="1:13" x14ac:dyDescent="0.25">
      <c r="B5" s="1" t="s">
        <v>41</v>
      </c>
    </row>
    <row r="6" spans="1:13" x14ac:dyDescent="0.25">
      <c r="A6" t="s">
        <v>42</v>
      </c>
      <c r="B6" s="23" t="s">
        <v>72</v>
      </c>
    </row>
    <row r="7" spans="1:13" ht="33" x14ac:dyDescent="0.25">
      <c r="A7" t="s">
        <v>44</v>
      </c>
      <c r="B7" s="23" t="s">
        <v>69</v>
      </c>
    </row>
    <row r="8" spans="1:13" ht="30" x14ac:dyDescent="0.25">
      <c r="A8" t="s">
        <v>46</v>
      </c>
      <c r="B8" s="23" t="s">
        <v>70</v>
      </c>
    </row>
    <row r="9" spans="1:13" x14ac:dyDescent="0.25">
      <c r="A9" t="s">
        <v>48</v>
      </c>
      <c r="B9" s="23" t="s">
        <v>82</v>
      </c>
    </row>
    <row r="10" spans="1:13" x14ac:dyDescent="0.25">
      <c r="A10" t="s">
        <v>50</v>
      </c>
      <c r="B10" s="23" t="s">
        <v>49</v>
      </c>
    </row>
    <row r="11" spans="1:13" x14ac:dyDescent="0.25">
      <c r="A11" t="s">
        <v>52</v>
      </c>
      <c r="B11" t="s">
        <v>91</v>
      </c>
    </row>
    <row r="12" spans="1:13" x14ac:dyDescent="0.25">
      <c r="A12" t="s">
        <v>53</v>
      </c>
      <c r="B12" s="23" t="s">
        <v>76</v>
      </c>
    </row>
    <row r="14" spans="1:13" x14ac:dyDescent="0.25">
      <c r="C14" t="s">
        <v>55</v>
      </c>
    </row>
    <row r="15" spans="1:13" x14ac:dyDescent="0.25">
      <c r="B15" s="1"/>
      <c r="C15" s="2">
        <v>2025</v>
      </c>
      <c r="D15" s="3">
        <v>2026</v>
      </c>
      <c r="E15" s="3">
        <v>2027</v>
      </c>
      <c r="F15" s="3">
        <v>2028</v>
      </c>
      <c r="G15" s="3">
        <v>2029</v>
      </c>
      <c r="H15" s="3">
        <v>2030</v>
      </c>
      <c r="I15" s="3">
        <v>2031</v>
      </c>
      <c r="J15" s="3">
        <v>2032</v>
      </c>
      <c r="K15" s="3">
        <v>2033</v>
      </c>
      <c r="L15" s="3">
        <v>2034</v>
      </c>
      <c r="M15" s="3">
        <v>2035</v>
      </c>
    </row>
    <row r="16" spans="1:13" x14ac:dyDescent="0.25">
      <c r="B16" s="4" t="s">
        <v>23</v>
      </c>
      <c r="C16" s="5"/>
      <c r="D16" s="5"/>
      <c r="E16" s="5"/>
      <c r="F16" s="5"/>
      <c r="G16" s="5"/>
      <c r="H16" s="5"/>
      <c r="I16" s="5"/>
      <c r="J16" s="5"/>
      <c r="K16" s="5"/>
      <c r="L16" s="5"/>
      <c r="M16" s="5"/>
    </row>
    <row r="17" spans="2:14" x14ac:dyDescent="0.25">
      <c r="B17" s="6" t="s">
        <v>24</v>
      </c>
      <c r="C17" s="7"/>
      <c r="D17" s="7"/>
      <c r="E17" s="7"/>
      <c r="F17" s="7"/>
      <c r="G17" s="7"/>
      <c r="H17" s="7"/>
      <c r="I17" s="7"/>
      <c r="J17" s="7"/>
      <c r="K17" s="7"/>
      <c r="L17" s="7">
        <f>150+275+275</f>
        <v>700</v>
      </c>
      <c r="M17" s="7">
        <f>150+275+275</f>
        <v>700</v>
      </c>
    </row>
    <row r="18" spans="2:14" x14ac:dyDescent="0.25">
      <c r="B18" s="6" t="s">
        <v>25</v>
      </c>
      <c r="C18" s="7">
        <v>50</v>
      </c>
      <c r="D18" s="7">
        <v>500</v>
      </c>
      <c r="E18" s="7">
        <v>500</v>
      </c>
      <c r="F18" s="7">
        <v>600</v>
      </c>
      <c r="G18" s="7">
        <v>600</v>
      </c>
      <c r="H18" s="7">
        <v>600</v>
      </c>
      <c r="I18" s="7">
        <v>600</v>
      </c>
      <c r="J18" s="7">
        <v>650</v>
      </c>
      <c r="K18" s="7">
        <v>650</v>
      </c>
      <c r="L18" s="7">
        <f>750+350</f>
        <v>1100</v>
      </c>
      <c r="M18" s="7">
        <v>1100</v>
      </c>
    </row>
    <row r="19" spans="2:14" x14ac:dyDescent="0.25">
      <c r="B19" s="6" t="s">
        <v>26</v>
      </c>
      <c r="C19" s="7"/>
      <c r="D19" s="7"/>
      <c r="E19" s="7"/>
      <c r="F19" s="7"/>
      <c r="G19" s="7"/>
      <c r="H19" s="7"/>
      <c r="I19" s="7"/>
      <c r="J19" s="7"/>
      <c r="K19" s="7"/>
      <c r="L19" s="7"/>
      <c r="M19" s="7"/>
    </row>
    <row r="20" spans="2:14" x14ac:dyDescent="0.25">
      <c r="B20" s="6" t="s">
        <v>27</v>
      </c>
      <c r="C20" s="7"/>
      <c r="D20" s="7"/>
      <c r="E20" s="7"/>
      <c r="F20" s="7"/>
      <c r="G20" s="7"/>
      <c r="H20" s="7"/>
      <c r="I20" s="7"/>
      <c r="J20" s="7"/>
      <c r="K20" s="7"/>
      <c r="L20" s="7"/>
      <c r="M20" s="7"/>
    </row>
    <row r="21" spans="2:14" x14ac:dyDescent="0.25">
      <c r="B21" s="6" t="s">
        <v>28</v>
      </c>
      <c r="C21" s="7"/>
      <c r="D21" s="7"/>
      <c r="E21" s="7"/>
      <c r="F21" s="7"/>
      <c r="G21" s="7"/>
      <c r="H21" s="7"/>
      <c r="I21" s="7"/>
      <c r="J21" s="7"/>
      <c r="K21" s="7"/>
      <c r="L21" s="7"/>
      <c r="M21" s="7"/>
    </row>
    <row r="22" spans="2:14" x14ac:dyDescent="0.25">
      <c r="B22" s="6" t="s">
        <v>29</v>
      </c>
      <c r="C22" s="7"/>
      <c r="D22" s="7"/>
      <c r="E22" s="7"/>
      <c r="F22" s="7"/>
      <c r="G22" s="7"/>
      <c r="H22" s="7"/>
      <c r="I22" s="7"/>
      <c r="J22" s="7"/>
      <c r="K22" s="7"/>
      <c r="L22" s="7"/>
      <c r="M22" s="7"/>
    </row>
    <row r="23" spans="2:14" x14ac:dyDescent="0.25">
      <c r="B23" s="6" t="s">
        <v>30</v>
      </c>
      <c r="C23" s="7"/>
      <c r="D23" s="7"/>
      <c r="E23" s="7"/>
      <c r="F23" s="7"/>
      <c r="G23" s="7"/>
      <c r="H23" s="7"/>
      <c r="I23" s="7"/>
      <c r="J23" s="7"/>
      <c r="K23" s="7"/>
      <c r="L23" s="7"/>
      <c r="M23" s="7"/>
    </row>
    <row r="24" spans="2:14" x14ac:dyDescent="0.25">
      <c r="B24" s="6" t="s">
        <v>31</v>
      </c>
      <c r="C24" s="7"/>
      <c r="D24" s="7">
        <v>5</v>
      </c>
      <c r="E24" s="7">
        <v>10</v>
      </c>
      <c r="F24" s="7">
        <v>15</v>
      </c>
      <c r="G24" s="7">
        <v>20</v>
      </c>
      <c r="H24" s="7">
        <v>25</v>
      </c>
      <c r="I24" s="7">
        <v>25</v>
      </c>
      <c r="J24" s="7">
        <v>25</v>
      </c>
      <c r="K24" s="7">
        <v>25</v>
      </c>
      <c r="L24" s="7">
        <v>25</v>
      </c>
      <c r="M24" s="7">
        <v>25</v>
      </c>
    </row>
    <row r="25" spans="2:14" x14ac:dyDescent="0.25">
      <c r="B25" s="6" t="s">
        <v>32</v>
      </c>
      <c r="C25" s="7"/>
      <c r="D25" s="7"/>
      <c r="E25" s="7">
        <v>10</v>
      </c>
      <c r="F25" s="7">
        <v>20</v>
      </c>
      <c r="G25" s="7">
        <v>30</v>
      </c>
      <c r="H25" s="7">
        <v>40</v>
      </c>
      <c r="I25" s="7">
        <v>50</v>
      </c>
      <c r="J25" s="7">
        <v>60</v>
      </c>
      <c r="K25" s="7">
        <v>70</v>
      </c>
      <c r="L25" s="7">
        <v>80</v>
      </c>
      <c r="M25" s="7">
        <v>100</v>
      </c>
    </row>
    <row r="26" spans="2:14" x14ac:dyDescent="0.25">
      <c r="B26" s="6" t="s">
        <v>33</v>
      </c>
      <c r="C26" s="7"/>
      <c r="D26" s="7"/>
      <c r="E26" s="7">
        <v>15</v>
      </c>
      <c r="F26" s="7">
        <v>30</v>
      </c>
      <c r="G26" s="7">
        <v>45</v>
      </c>
      <c r="H26" s="7">
        <v>60</v>
      </c>
      <c r="I26" s="7">
        <v>75</v>
      </c>
      <c r="J26" s="7">
        <v>90</v>
      </c>
      <c r="K26" s="7">
        <v>105</v>
      </c>
      <c r="L26" s="7">
        <v>120</v>
      </c>
      <c r="M26" s="7">
        <v>150</v>
      </c>
    </row>
    <row r="27" spans="2:14" x14ac:dyDescent="0.25">
      <c r="B27" s="6" t="s">
        <v>34</v>
      </c>
      <c r="C27" s="7"/>
      <c r="D27" s="7"/>
      <c r="E27" s="7"/>
      <c r="F27" s="7"/>
      <c r="G27" s="7"/>
      <c r="H27" s="7">
        <v>20</v>
      </c>
      <c r="I27" s="7">
        <v>40</v>
      </c>
      <c r="J27" s="7">
        <v>60</v>
      </c>
      <c r="K27" s="7">
        <v>80</v>
      </c>
      <c r="L27" s="7">
        <v>100</v>
      </c>
      <c r="M27" s="7">
        <v>120</v>
      </c>
    </row>
    <row r="28" spans="2:14" x14ac:dyDescent="0.25">
      <c r="B28" s="8" t="s">
        <v>35</v>
      </c>
      <c r="C28" s="7"/>
      <c r="D28" s="7"/>
      <c r="E28" s="7"/>
      <c r="F28" s="7"/>
      <c r="G28" s="7"/>
      <c r="H28" s="7"/>
      <c r="I28" s="7"/>
      <c r="J28" s="7"/>
      <c r="K28" s="7"/>
      <c r="L28" s="7"/>
      <c r="M28" s="7"/>
    </row>
    <row r="29" spans="2:14" x14ac:dyDescent="0.25">
      <c r="B29" s="9" t="s">
        <v>36</v>
      </c>
      <c r="C29" s="10"/>
      <c r="D29" s="10"/>
      <c r="E29" s="10"/>
      <c r="F29" s="10"/>
      <c r="G29" s="10"/>
      <c r="H29" s="10"/>
      <c r="I29" s="10"/>
      <c r="J29" s="10"/>
      <c r="K29" s="10"/>
      <c r="L29" s="10"/>
      <c r="M29" s="10"/>
    </row>
    <row r="30" spans="2:14" x14ac:dyDescent="0.25">
      <c r="B30" s="12" t="s">
        <v>3</v>
      </c>
      <c r="C30" s="7">
        <v>10</v>
      </c>
      <c r="D30" s="7">
        <v>13.103999999999999</v>
      </c>
      <c r="E30" s="7">
        <v>17.1714816</v>
      </c>
      <c r="F30" s="7">
        <v>22.50150948864</v>
      </c>
      <c r="G30" s="7">
        <v>29.485978033913856</v>
      </c>
      <c r="H30" s="7">
        <v>38.63842561564072</v>
      </c>
      <c r="I30" s="7">
        <v>50.631792926735599</v>
      </c>
      <c r="J30" s="7">
        <v>66.347901451194332</v>
      </c>
      <c r="K30" s="7">
        <v>86.942290061645053</v>
      </c>
      <c r="L30" s="7">
        <v>113.92917689677968</v>
      </c>
      <c r="M30" s="7">
        <v>149.26999999999998</v>
      </c>
      <c r="N30" s="51"/>
    </row>
    <row r="31" spans="2:14" x14ac:dyDescent="0.25">
      <c r="B31" s="12" t="s">
        <v>5</v>
      </c>
      <c r="C31" s="7">
        <v>0</v>
      </c>
      <c r="D31" s="7">
        <v>0</v>
      </c>
      <c r="E31" s="7">
        <v>0</v>
      </c>
      <c r="F31" s="7">
        <v>0</v>
      </c>
      <c r="G31" s="7">
        <v>0</v>
      </c>
      <c r="H31" s="7">
        <v>0</v>
      </c>
      <c r="I31" s="7">
        <v>0</v>
      </c>
      <c r="J31" s="7">
        <v>0</v>
      </c>
      <c r="K31" s="7">
        <v>0</v>
      </c>
      <c r="L31" s="7">
        <v>0</v>
      </c>
      <c r="M31" s="7">
        <v>0</v>
      </c>
    </row>
    <row r="32" spans="2:14" x14ac:dyDescent="0.25">
      <c r="B32" s="12" t="s">
        <v>37</v>
      </c>
      <c r="C32" s="7">
        <v>10</v>
      </c>
      <c r="D32" s="7">
        <v>12.32</v>
      </c>
      <c r="E32" s="7">
        <v>15.178240000000001</v>
      </c>
      <c r="F32" s="7">
        <v>18.699591680000001</v>
      </c>
      <c r="G32" s="7">
        <v>23.03789694976</v>
      </c>
      <c r="H32" s="7">
        <v>28.382689042104321</v>
      </c>
      <c r="I32" s="7">
        <v>34.967472899872526</v>
      </c>
      <c r="J32" s="7">
        <v>43.07992661264295</v>
      </c>
      <c r="K32" s="7">
        <v>53.074469586776111</v>
      </c>
      <c r="L32" s="7">
        <v>65.387746530908174</v>
      </c>
      <c r="M32" s="7">
        <f>301.9+68.7-M45</f>
        <v>80.599999999999966</v>
      </c>
      <c r="N32" s="51"/>
    </row>
    <row r="33" spans="2:13" x14ac:dyDescent="0.25">
      <c r="B33" s="50" t="s">
        <v>38</v>
      </c>
      <c r="C33" s="7">
        <v>0</v>
      </c>
      <c r="D33" s="7">
        <v>0</v>
      </c>
      <c r="E33" s="7">
        <v>0</v>
      </c>
      <c r="F33" s="7">
        <v>0</v>
      </c>
      <c r="G33" s="52">
        <v>3</v>
      </c>
      <c r="H33" s="52">
        <v>5</v>
      </c>
      <c r="I33" s="52">
        <v>9</v>
      </c>
      <c r="J33" s="52">
        <v>12</v>
      </c>
      <c r="K33" s="52">
        <v>14</v>
      </c>
      <c r="L33" s="52">
        <v>16</v>
      </c>
      <c r="M33" s="52">
        <v>18</v>
      </c>
    </row>
    <row r="35" spans="2:13" x14ac:dyDescent="0.25">
      <c r="C35" t="s">
        <v>56</v>
      </c>
    </row>
    <row r="36" spans="2:13" x14ac:dyDescent="0.25">
      <c r="C36" s="3">
        <v>2025</v>
      </c>
      <c r="D36" s="3">
        <v>2026</v>
      </c>
      <c r="E36" s="3">
        <v>2027</v>
      </c>
      <c r="F36" s="3">
        <v>2028</v>
      </c>
      <c r="G36" s="3">
        <v>2029</v>
      </c>
      <c r="H36" s="3">
        <v>2030</v>
      </c>
      <c r="I36" s="3">
        <v>2031</v>
      </c>
      <c r="J36" s="3">
        <v>2032</v>
      </c>
      <c r="K36" s="3">
        <v>2033</v>
      </c>
      <c r="L36" s="3">
        <v>2034</v>
      </c>
      <c r="M36" s="3">
        <v>2035</v>
      </c>
    </row>
    <row r="37" spans="2:13" x14ac:dyDescent="0.25">
      <c r="B37" s="4" t="s">
        <v>57</v>
      </c>
      <c r="C37" s="5"/>
      <c r="D37" s="5"/>
      <c r="E37" s="5"/>
      <c r="F37" s="5"/>
      <c r="G37" s="5"/>
      <c r="H37" s="5"/>
      <c r="I37" s="5"/>
      <c r="J37" s="5"/>
      <c r="K37" s="5"/>
      <c r="L37" s="5"/>
      <c r="M37" s="5"/>
    </row>
    <row r="38" spans="2:13" x14ac:dyDescent="0.25">
      <c r="B38" s="13" t="s">
        <v>58</v>
      </c>
      <c r="C38" s="7">
        <v>200</v>
      </c>
      <c r="D38" s="7">
        <v>200</v>
      </c>
      <c r="E38" s="7">
        <v>200</v>
      </c>
      <c r="F38" s="7">
        <v>200</v>
      </c>
      <c r="G38" s="7">
        <v>200</v>
      </c>
      <c r="H38" s="7">
        <v>200</v>
      </c>
      <c r="I38" s="7">
        <v>200</v>
      </c>
      <c r="J38" s="7">
        <v>200</v>
      </c>
      <c r="K38" s="7">
        <v>200</v>
      </c>
      <c r="L38" s="7">
        <v>200</v>
      </c>
      <c r="M38" s="7">
        <v>200</v>
      </c>
    </row>
    <row r="39" spans="2:13" x14ac:dyDescent="0.25">
      <c r="B39" s="13" t="s">
        <v>59</v>
      </c>
      <c r="C39" s="7">
        <v>595</v>
      </c>
      <c r="D39" s="7">
        <v>595</v>
      </c>
      <c r="E39" s="7">
        <v>595</v>
      </c>
      <c r="F39" s="7">
        <v>595</v>
      </c>
      <c r="G39" s="7">
        <v>595</v>
      </c>
      <c r="H39" s="7">
        <v>595</v>
      </c>
      <c r="I39" s="7">
        <v>595</v>
      </c>
      <c r="J39" s="7">
        <v>595</v>
      </c>
      <c r="K39" s="7">
        <v>595</v>
      </c>
      <c r="L39" s="7">
        <v>595</v>
      </c>
      <c r="M39" s="7">
        <v>595</v>
      </c>
    </row>
    <row r="40" spans="2:13" x14ac:dyDescent="0.25">
      <c r="B40" s="13" t="s">
        <v>60</v>
      </c>
      <c r="C40" s="7">
        <v>0</v>
      </c>
      <c r="D40" s="7">
        <v>0</v>
      </c>
      <c r="E40" s="7">
        <v>0</v>
      </c>
      <c r="F40" s="7">
        <v>0</v>
      </c>
      <c r="G40" s="7">
        <v>0</v>
      </c>
      <c r="H40" s="7">
        <v>0</v>
      </c>
      <c r="I40" s="7">
        <v>0</v>
      </c>
      <c r="J40" s="7">
        <v>0</v>
      </c>
      <c r="K40" s="7">
        <v>0</v>
      </c>
      <c r="L40" s="7">
        <v>0</v>
      </c>
      <c r="M40" s="7">
        <v>0</v>
      </c>
    </row>
    <row r="41" spans="2:13" x14ac:dyDescent="0.25">
      <c r="B41" s="13" t="s">
        <v>61</v>
      </c>
      <c r="C41" s="7">
        <v>430</v>
      </c>
      <c r="D41" s="7">
        <v>430</v>
      </c>
      <c r="E41" s="7">
        <v>430</v>
      </c>
      <c r="F41" s="7">
        <v>430</v>
      </c>
      <c r="G41" s="7">
        <v>430</v>
      </c>
      <c r="H41" s="7">
        <v>430</v>
      </c>
      <c r="I41" s="7">
        <v>430</v>
      </c>
      <c r="J41" s="7">
        <v>430</v>
      </c>
      <c r="K41" s="7">
        <v>430</v>
      </c>
      <c r="L41" s="7">
        <v>430</v>
      </c>
      <c r="M41" s="7">
        <v>430</v>
      </c>
    </row>
    <row r="42" spans="2:13" x14ac:dyDescent="0.25">
      <c r="B42" s="13" t="s">
        <v>62</v>
      </c>
      <c r="C42" s="7">
        <v>105</v>
      </c>
      <c r="D42" s="7">
        <v>105</v>
      </c>
      <c r="E42" s="7">
        <v>105</v>
      </c>
      <c r="F42" s="7">
        <v>105</v>
      </c>
      <c r="G42" s="7">
        <v>105</v>
      </c>
      <c r="H42" s="7">
        <v>105</v>
      </c>
      <c r="I42" s="7">
        <v>105</v>
      </c>
      <c r="J42" s="7">
        <v>105</v>
      </c>
      <c r="K42" s="7">
        <v>105</v>
      </c>
      <c r="L42" s="7">
        <v>105</v>
      </c>
      <c r="M42" s="7">
        <v>105</v>
      </c>
    </row>
    <row r="43" spans="2:13" x14ac:dyDescent="0.25">
      <c r="B43" s="13" t="s">
        <v>63</v>
      </c>
      <c r="C43" s="14">
        <v>1795.6</v>
      </c>
      <c r="D43" s="14">
        <v>1795.6</v>
      </c>
      <c r="E43" s="14">
        <v>1795.6</v>
      </c>
      <c r="F43" s="14">
        <v>1735.8</v>
      </c>
      <c r="G43" s="14">
        <v>1735.8</v>
      </c>
      <c r="H43" s="14">
        <v>1735.8</v>
      </c>
      <c r="I43" s="14">
        <v>1735.8</v>
      </c>
      <c r="J43" s="14">
        <v>1735.8</v>
      </c>
      <c r="K43" s="14">
        <v>1370.1999999999998</v>
      </c>
      <c r="L43" s="14">
        <v>1070.5</v>
      </c>
      <c r="M43" s="14">
        <v>863.9</v>
      </c>
    </row>
    <row r="44" spans="2:13" x14ac:dyDescent="0.25">
      <c r="B44" s="13" t="s">
        <v>64</v>
      </c>
      <c r="C44" s="14">
        <v>944.2</v>
      </c>
      <c r="D44" s="14">
        <v>944.2</v>
      </c>
      <c r="E44" s="14">
        <v>944.2</v>
      </c>
      <c r="F44" s="14">
        <v>944.2</v>
      </c>
      <c r="G44" s="14">
        <v>944.2</v>
      </c>
      <c r="H44" s="14">
        <v>944.2</v>
      </c>
      <c r="I44" s="14">
        <v>944.2</v>
      </c>
      <c r="J44" s="14">
        <v>825.7</v>
      </c>
      <c r="K44" s="14">
        <v>825.7</v>
      </c>
      <c r="L44" s="14">
        <v>825.7</v>
      </c>
      <c r="M44" s="14">
        <v>825.7</v>
      </c>
    </row>
    <row r="45" spans="2:13" x14ac:dyDescent="0.25">
      <c r="B45" s="13" t="s">
        <v>175</v>
      </c>
      <c r="C45" s="7">
        <v>134</v>
      </c>
      <c r="D45" s="7">
        <v>152</v>
      </c>
      <c r="E45" s="7">
        <v>170</v>
      </c>
      <c r="F45" s="7">
        <v>188</v>
      </c>
      <c r="G45" s="7">
        <v>206</v>
      </c>
      <c r="H45" s="7">
        <v>220</v>
      </c>
      <c r="I45" s="7">
        <v>234</v>
      </c>
      <c r="J45" s="7">
        <v>248</v>
      </c>
      <c r="K45" s="7">
        <v>262</v>
      </c>
      <c r="L45" s="7">
        <v>276</v>
      </c>
      <c r="M45" s="7">
        <v>290</v>
      </c>
    </row>
    <row r="46" spans="2:13" ht="15.75" thickBot="1" x14ac:dyDescent="0.3">
      <c r="B46" s="18" t="s">
        <v>176</v>
      </c>
      <c r="C46" s="19">
        <v>34</v>
      </c>
      <c r="D46" s="19">
        <v>42</v>
      </c>
      <c r="E46" s="19">
        <v>42</v>
      </c>
      <c r="F46" s="19">
        <v>42</v>
      </c>
      <c r="G46" s="19">
        <v>42</v>
      </c>
      <c r="H46" s="19">
        <v>42</v>
      </c>
      <c r="I46" s="19">
        <v>42</v>
      </c>
      <c r="J46" s="19">
        <v>42</v>
      </c>
      <c r="K46" s="19">
        <v>42</v>
      </c>
      <c r="L46" s="19">
        <v>42</v>
      </c>
      <c r="M46" s="19">
        <v>42</v>
      </c>
    </row>
    <row r="47" spans="2:13" ht="15.75" thickTop="1" x14ac:dyDescent="0.25">
      <c r="B47" s="16" t="s">
        <v>65</v>
      </c>
      <c r="C47" s="17">
        <f>SUM(C38:C46)</f>
        <v>4237.8</v>
      </c>
      <c r="D47" s="17">
        <f t="shared" ref="D47:M47" si="0">SUM(D38:D46)</f>
        <v>4263.8</v>
      </c>
      <c r="E47" s="17">
        <f t="shared" si="0"/>
        <v>4281.8</v>
      </c>
      <c r="F47" s="17">
        <f t="shared" si="0"/>
        <v>4240</v>
      </c>
      <c r="G47" s="17">
        <f t="shared" si="0"/>
        <v>4258</v>
      </c>
      <c r="H47" s="17">
        <f t="shared" si="0"/>
        <v>4272</v>
      </c>
      <c r="I47" s="17">
        <f t="shared" si="0"/>
        <v>4286</v>
      </c>
      <c r="J47" s="17">
        <f t="shared" si="0"/>
        <v>4181.5</v>
      </c>
      <c r="K47" s="17">
        <f t="shared" si="0"/>
        <v>3829.8999999999996</v>
      </c>
      <c r="L47" s="17">
        <f t="shared" si="0"/>
        <v>3544.2</v>
      </c>
      <c r="M47" s="17">
        <f t="shared" si="0"/>
        <v>3351.6000000000004</v>
      </c>
    </row>
    <row r="48" spans="2:13" x14ac:dyDescent="0.25">
      <c r="B48" s="20"/>
      <c r="C48" s="21"/>
      <c r="D48" s="21"/>
      <c r="E48" s="21"/>
      <c r="F48" s="21"/>
      <c r="G48" s="21"/>
      <c r="H48" s="21"/>
      <c r="I48" s="21"/>
      <c r="J48" s="21"/>
      <c r="K48" s="21"/>
      <c r="L48" s="21"/>
      <c r="M48" s="21"/>
    </row>
    <row r="49" spans="2:13" x14ac:dyDescent="0.25">
      <c r="B49" s="22" t="s">
        <v>66</v>
      </c>
    </row>
    <row r="50" spans="2:13" x14ac:dyDescent="0.25">
      <c r="B50" s="15" t="s">
        <v>3</v>
      </c>
      <c r="C50" s="7">
        <v>46.65</v>
      </c>
      <c r="D50" s="7">
        <v>55.129999999999995</v>
      </c>
      <c r="E50" s="7">
        <v>61.389999999999993</v>
      </c>
      <c r="F50" s="7">
        <v>68.19</v>
      </c>
      <c r="G50" s="7">
        <v>75.63</v>
      </c>
      <c r="H50" s="7">
        <v>84.22999999999999</v>
      </c>
      <c r="I50" s="7">
        <v>91.469999999999985</v>
      </c>
      <c r="J50" s="7">
        <v>98.70999999999998</v>
      </c>
      <c r="K50" s="7">
        <v>105.94999999999997</v>
      </c>
      <c r="L50" s="7">
        <v>113.18999999999997</v>
      </c>
      <c r="M50" s="7">
        <v>120.42999999999996</v>
      </c>
    </row>
    <row r="51" spans="2:13" x14ac:dyDescent="0.25">
      <c r="B51" s="15" t="s">
        <v>67</v>
      </c>
      <c r="C51" s="7">
        <v>37</v>
      </c>
      <c r="D51" s="7">
        <v>73</v>
      </c>
      <c r="E51" s="7">
        <v>108</v>
      </c>
      <c r="F51" s="7">
        <v>142</v>
      </c>
      <c r="G51" s="7">
        <v>174</v>
      </c>
      <c r="H51" s="7">
        <v>205</v>
      </c>
      <c r="I51" s="7">
        <v>236</v>
      </c>
      <c r="J51" s="7">
        <v>267</v>
      </c>
      <c r="K51" s="7">
        <v>298</v>
      </c>
      <c r="L51" s="7">
        <v>329</v>
      </c>
      <c r="M51" s="7">
        <v>360</v>
      </c>
    </row>
    <row r="52" spans="2:13" x14ac:dyDescent="0.25">
      <c r="B52" s="28"/>
      <c r="C52" s="11"/>
      <c r="D52" s="11"/>
      <c r="E52" s="11"/>
      <c r="F52" s="11"/>
      <c r="G52" s="11"/>
      <c r="H52" s="11"/>
      <c r="I52" s="11"/>
      <c r="J52" s="11"/>
      <c r="K52" s="11"/>
      <c r="L52" s="11"/>
      <c r="M52" s="11"/>
    </row>
    <row r="53" spans="2:13" x14ac:dyDescent="0.25">
      <c r="B53" s="28"/>
      <c r="C53" s="11"/>
      <c r="D53" s="11"/>
      <c r="E53" s="11"/>
      <c r="F53" s="11"/>
      <c r="G53" s="11"/>
      <c r="H53" s="11"/>
      <c r="I53" s="11"/>
      <c r="J53" s="11"/>
      <c r="K53" s="11"/>
      <c r="L53" s="11"/>
      <c r="M53" s="11"/>
    </row>
  </sheetData>
  <pageMargins left="0.7" right="0.7" top="0.75" bottom="0.75" header="0.3" footer="0.3"/>
  <pageSetup scale="57" fitToHeight="0" orientation="landscape" horizontalDpi="1200" verticalDpi="1200" r:id="rId1"/>
  <headerFooter>
    <oddFooter>&amp;L&amp;F&amp;C&amp;A</oddFooter>
  </headerFooter>
  <legacyDrawing r:id="rId2"/>
</worksheet>
</file>

<file path=xl/worksheets/sheet1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0F35F19-9797-4B18-8E47-7E3575725ED3}">
  <sheetPr>
    <tabColor rgb="FF00B050"/>
    <pageSetUpPr fitToPage="1"/>
  </sheetPr>
  <dimension ref="A2:N52"/>
  <sheetViews>
    <sheetView zoomScale="90" zoomScaleNormal="90" workbookViewId="0"/>
  </sheetViews>
  <sheetFormatPr defaultRowHeight="15" x14ac:dyDescent="0.25"/>
  <cols>
    <col min="1" max="1" width="3.85546875" customWidth="1"/>
    <col min="2" max="2" width="64.5703125" customWidth="1"/>
    <col min="3" max="13" width="13.28515625" customWidth="1"/>
  </cols>
  <sheetData>
    <row r="2" spans="1:13" x14ac:dyDescent="0.25">
      <c r="B2" s="1" t="s">
        <v>39</v>
      </c>
    </row>
    <row r="3" spans="1:13" x14ac:dyDescent="0.25">
      <c r="B3" t="s">
        <v>151</v>
      </c>
    </row>
    <row r="5" spans="1:13" x14ac:dyDescent="0.25">
      <c r="B5" s="1" t="s">
        <v>41</v>
      </c>
    </row>
    <row r="6" spans="1:13" x14ac:dyDescent="0.25">
      <c r="A6" t="s">
        <v>42</v>
      </c>
      <c r="B6" s="23" t="s">
        <v>72</v>
      </c>
    </row>
    <row r="7" spans="1:13" ht="30" x14ac:dyDescent="0.25">
      <c r="A7" t="s">
        <v>44</v>
      </c>
      <c r="B7" s="23" t="s">
        <v>70</v>
      </c>
    </row>
    <row r="8" spans="1:13" x14ac:dyDescent="0.25">
      <c r="A8" t="s">
        <v>46</v>
      </c>
      <c r="B8" s="23" t="s">
        <v>92</v>
      </c>
    </row>
    <row r="9" spans="1:13" x14ac:dyDescent="0.25">
      <c r="A9" t="s">
        <v>48</v>
      </c>
      <c r="B9" s="23" t="s">
        <v>93</v>
      </c>
    </row>
    <row r="10" spans="1:13" x14ac:dyDescent="0.25">
      <c r="A10" t="s">
        <v>50</v>
      </c>
      <c r="B10" s="23" t="s">
        <v>144</v>
      </c>
    </row>
    <row r="11" spans="1:13" x14ac:dyDescent="0.25">
      <c r="A11" t="s">
        <v>52</v>
      </c>
      <c r="B11" s="23" t="s">
        <v>94</v>
      </c>
    </row>
    <row r="13" spans="1:13" x14ac:dyDescent="0.25">
      <c r="C13" t="s">
        <v>55</v>
      </c>
    </row>
    <row r="14" spans="1:13" x14ac:dyDescent="0.25">
      <c r="B14" s="1"/>
      <c r="C14" s="2">
        <v>2025</v>
      </c>
      <c r="D14" s="3">
        <v>2026</v>
      </c>
      <c r="E14" s="3">
        <v>2027</v>
      </c>
      <c r="F14" s="3">
        <v>2028</v>
      </c>
      <c r="G14" s="3">
        <v>2029</v>
      </c>
      <c r="H14" s="3">
        <v>2030</v>
      </c>
      <c r="I14" s="3">
        <v>2031</v>
      </c>
      <c r="J14" s="3">
        <v>2032</v>
      </c>
      <c r="K14" s="3">
        <v>2033</v>
      </c>
      <c r="L14" s="3">
        <v>2034</v>
      </c>
      <c r="M14" s="3">
        <v>2035</v>
      </c>
    </row>
    <row r="15" spans="1:13" x14ac:dyDescent="0.25">
      <c r="B15" s="4" t="s">
        <v>23</v>
      </c>
      <c r="C15" s="5"/>
      <c r="D15" s="5"/>
      <c r="E15" s="5"/>
      <c r="F15" s="5"/>
      <c r="G15" s="5"/>
      <c r="H15" s="5"/>
      <c r="I15" s="5"/>
      <c r="J15" s="5"/>
      <c r="K15" s="5"/>
      <c r="L15" s="5"/>
      <c r="M15" s="5"/>
    </row>
    <row r="16" spans="1:13" x14ac:dyDescent="0.25">
      <c r="B16" s="6" t="s">
        <v>24</v>
      </c>
      <c r="C16" s="7"/>
      <c r="D16" s="7"/>
      <c r="E16" s="7"/>
      <c r="F16" s="7"/>
      <c r="G16" s="7"/>
      <c r="H16" s="7"/>
      <c r="I16" s="7"/>
      <c r="J16" s="7"/>
      <c r="K16" s="7"/>
      <c r="L16" s="7">
        <f>150+275+275</f>
        <v>700</v>
      </c>
      <c r="M16" s="7">
        <f>150+275+275</f>
        <v>700</v>
      </c>
    </row>
    <row r="17" spans="2:14" x14ac:dyDescent="0.25">
      <c r="B17" s="6" t="s">
        <v>25</v>
      </c>
      <c r="C17" s="7">
        <v>50</v>
      </c>
      <c r="D17" s="7">
        <v>500</v>
      </c>
      <c r="E17" s="7">
        <v>500</v>
      </c>
      <c r="F17" s="7">
        <v>600</v>
      </c>
      <c r="G17" s="7">
        <v>600</v>
      </c>
      <c r="H17" s="7">
        <v>600</v>
      </c>
      <c r="I17" s="7">
        <v>600</v>
      </c>
      <c r="J17" s="7">
        <v>650</v>
      </c>
      <c r="K17" s="7">
        <v>650</v>
      </c>
      <c r="L17" s="7">
        <f>750+350</f>
        <v>1100</v>
      </c>
      <c r="M17" s="7">
        <v>1100</v>
      </c>
    </row>
    <row r="18" spans="2:14" x14ac:dyDescent="0.25">
      <c r="B18" s="6" t="s">
        <v>26</v>
      </c>
      <c r="C18" s="7"/>
      <c r="D18" s="7"/>
      <c r="E18" s="7"/>
      <c r="F18" s="7"/>
      <c r="G18" s="7"/>
      <c r="H18" s="7"/>
      <c r="I18" s="7"/>
      <c r="J18" s="7"/>
      <c r="K18" s="7"/>
      <c r="L18" s="7"/>
      <c r="M18" s="7"/>
    </row>
    <row r="19" spans="2:14" x14ac:dyDescent="0.25">
      <c r="B19" s="6" t="s">
        <v>27</v>
      </c>
      <c r="C19" s="7"/>
      <c r="D19" s="7"/>
      <c r="E19" s="7"/>
      <c r="F19" s="7"/>
      <c r="G19" s="7"/>
      <c r="H19" s="7"/>
      <c r="I19" s="7"/>
      <c r="J19" s="7"/>
      <c r="K19" s="7"/>
      <c r="L19" s="7"/>
      <c r="M19" s="7"/>
    </row>
    <row r="20" spans="2:14" x14ac:dyDescent="0.25">
      <c r="B20" s="6" t="s">
        <v>28</v>
      </c>
      <c r="C20" s="7"/>
      <c r="D20" s="7"/>
      <c r="E20" s="7">
        <v>0</v>
      </c>
      <c r="F20" s="7">
        <v>225</v>
      </c>
      <c r="G20" s="7">
        <v>225</v>
      </c>
      <c r="H20" s="7">
        <v>225</v>
      </c>
      <c r="I20" s="7">
        <v>225</v>
      </c>
      <c r="J20" s="7">
        <v>225</v>
      </c>
      <c r="K20" s="7">
        <v>225</v>
      </c>
      <c r="L20" s="7">
        <v>225</v>
      </c>
      <c r="M20" s="7">
        <v>225</v>
      </c>
    </row>
    <row r="21" spans="2:14" x14ac:dyDescent="0.25">
      <c r="B21" s="6" t="s">
        <v>29</v>
      </c>
      <c r="C21" s="7"/>
      <c r="D21" s="7"/>
      <c r="E21" s="7">
        <v>200</v>
      </c>
      <c r="F21" s="7">
        <v>200</v>
      </c>
      <c r="G21" s="7">
        <v>350</v>
      </c>
      <c r="H21" s="7">
        <v>350</v>
      </c>
      <c r="I21" s="7">
        <v>350</v>
      </c>
      <c r="J21" s="7">
        <v>350</v>
      </c>
      <c r="K21" s="7">
        <v>350</v>
      </c>
      <c r="L21" s="7">
        <v>350</v>
      </c>
      <c r="M21" s="7">
        <v>350</v>
      </c>
    </row>
    <row r="22" spans="2:14" x14ac:dyDescent="0.25">
      <c r="B22" s="6" t="s">
        <v>30</v>
      </c>
      <c r="C22" s="7"/>
      <c r="D22" s="7"/>
      <c r="E22" s="7"/>
      <c r="F22" s="7"/>
      <c r="G22" s="7"/>
      <c r="H22" s="7"/>
      <c r="I22" s="7"/>
      <c r="J22" s="7"/>
      <c r="K22" s="7"/>
      <c r="L22" s="7"/>
      <c r="M22" s="7"/>
    </row>
    <row r="23" spans="2:14" x14ac:dyDescent="0.25">
      <c r="B23" s="6" t="s">
        <v>31</v>
      </c>
      <c r="C23" s="7"/>
      <c r="D23" s="7"/>
      <c r="E23" s="7"/>
      <c r="F23" s="7"/>
      <c r="G23" s="7"/>
      <c r="H23" s="7"/>
      <c r="I23" s="7"/>
      <c r="J23" s="7"/>
      <c r="K23" s="7"/>
      <c r="L23" s="7"/>
      <c r="M23" s="7"/>
    </row>
    <row r="24" spans="2:14" x14ac:dyDescent="0.25">
      <c r="B24" s="6" t="s">
        <v>32</v>
      </c>
      <c r="C24" s="7"/>
      <c r="D24" s="7"/>
      <c r="E24" s="7"/>
      <c r="F24" s="7"/>
      <c r="G24" s="7"/>
      <c r="H24" s="7"/>
      <c r="I24" s="7"/>
      <c r="J24" s="7"/>
      <c r="K24" s="7"/>
      <c r="L24" s="7"/>
      <c r="M24" s="7"/>
    </row>
    <row r="25" spans="2:14" x14ac:dyDescent="0.25">
      <c r="B25" s="6" t="s">
        <v>33</v>
      </c>
      <c r="C25" s="7"/>
      <c r="D25" s="7"/>
      <c r="E25" s="7"/>
      <c r="F25" s="7"/>
      <c r="G25" s="7"/>
      <c r="H25" s="7"/>
      <c r="I25" s="7"/>
      <c r="J25" s="7"/>
      <c r="K25" s="7"/>
      <c r="L25" s="7"/>
      <c r="M25" s="7"/>
    </row>
    <row r="26" spans="2:14" x14ac:dyDescent="0.25">
      <c r="B26" s="6" t="s">
        <v>34</v>
      </c>
      <c r="C26" s="7"/>
      <c r="D26" s="7"/>
      <c r="E26" s="7"/>
      <c r="F26" s="7"/>
      <c r="G26" s="7"/>
      <c r="H26" s="7"/>
      <c r="I26" s="7"/>
      <c r="J26" s="7"/>
      <c r="K26" s="7"/>
      <c r="L26" s="7"/>
      <c r="M26" s="7"/>
    </row>
    <row r="27" spans="2:14" x14ac:dyDescent="0.25">
      <c r="B27" s="8" t="s">
        <v>35</v>
      </c>
      <c r="C27" s="7"/>
      <c r="D27" s="7"/>
      <c r="E27" s="7"/>
      <c r="F27" s="7"/>
      <c r="G27" s="7"/>
      <c r="H27" s="7"/>
      <c r="I27" s="7"/>
      <c r="J27" s="7"/>
      <c r="K27" s="7"/>
      <c r="L27" s="7"/>
      <c r="M27" s="7"/>
    </row>
    <row r="28" spans="2:14" x14ac:dyDescent="0.25">
      <c r="B28" s="9" t="s">
        <v>36</v>
      </c>
      <c r="C28" s="10"/>
      <c r="D28" s="10"/>
      <c r="E28" s="10"/>
      <c r="F28" s="10"/>
      <c r="G28" s="10"/>
      <c r="H28" s="10"/>
      <c r="I28" s="10"/>
      <c r="J28" s="10"/>
      <c r="K28" s="10"/>
      <c r="L28" s="10"/>
      <c r="M28" s="10"/>
    </row>
    <row r="29" spans="2:14" x14ac:dyDescent="0.25">
      <c r="B29" s="12" t="s">
        <v>3</v>
      </c>
      <c r="C29" s="7">
        <v>10</v>
      </c>
      <c r="D29" s="7">
        <v>13.103999999999999</v>
      </c>
      <c r="E29" s="7">
        <v>17.1714816</v>
      </c>
      <c r="F29" s="7">
        <v>22.50150948864</v>
      </c>
      <c r="G29" s="7">
        <v>29.485978033913856</v>
      </c>
      <c r="H29" s="7">
        <v>38.63842561564072</v>
      </c>
      <c r="I29" s="7">
        <v>50.631792926735599</v>
      </c>
      <c r="J29" s="7">
        <v>66.347901451194332</v>
      </c>
      <c r="K29" s="7">
        <v>86.942290061645053</v>
      </c>
      <c r="L29" s="7">
        <v>113.92917689677968</v>
      </c>
      <c r="M29" s="7">
        <v>149.26999999999998</v>
      </c>
      <c r="N29" s="51"/>
    </row>
    <row r="30" spans="2:14" x14ac:dyDescent="0.25">
      <c r="B30" s="12" t="s">
        <v>5</v>
      </c>
      <c r="C30" s="7">
        <v>0</v>
      </c>
      <c r="D30" s="7">
        <v>0</v>
      </c>
      <c r="E30" s="7">
        <v>0</v>
      </c>
      <c r="F30" s="7">
        <v>0</v>
      </c>
      <c r="G30" s="7">
        <v>0</v>
      </c>
      <c r="H30" s="7">
        <v>0</v>
      </c>
      <c r="I30" s="7">
        <v>0</v>
      </c>
      <c r="J30" s="7">
        <v>0</v>
      </c>
      <c r="K30" s="7">
        <v>0</v>
      </c>
      <c r="L30" s="7">
        <v>0</v>
      </c>
      <c r="M30" s="7">
        <v>0</v>
      </c>
    </row>
    <row r="31" spans="2:14" x14ac:dyDescent="0.25">
      <c r="B31" s="12" t="s">
        <v>37</v>
      </c>
      <c r="C31" s="7">
        <v>10</v>
      </c>
      <c r="D31" s="7">
        <v>12.32</v>
      </c>
      <c r="E31" s="7">
        <v>15.178240000000001</v>
      </c>
      <c r="F31" s="7">
        <v>18.699591680000001</v>
      </c>
      <c r="G31" s="7">
        <v>23.03789694976</v>
      </c>
      <c r="H31" s="7">
        <v>28.382689042104321</v>
      </c>
      <c r="I31" s="7">
        <v>34.967472899872526</v>
      </c>
      <c r="J31" s="7">
        <v>43.07992661264295</v>
      </c>
      <c r="K31" s="7">
        <v>53.074469586776111</v>
      </c>
      <c r="L31" s="7">
        <v>65.387746530908174</v>
      </c>
      <c r="M31" s="7">
        <f>301.9+68.7-M44</f>
        <v>80.599999999999966</v>
      </c>
      <c r="N31" s="51"/>
    </row>
    <row r="32" spans="2:14" x14ac:dyDescent="0.25">
      <c r="B32" s="50" t="s">
        <v>38</v>
      </c>
      <c r="C32" s="7">
        <v>0</v>
      </c>
      <c r="D32" s="7">
        <v>0</v>
      </c>
      <c r="E32" s="7">
        <v>0</v>
      </c>
      <c r="F32" s="7">
        <v>0</v>
      </c>
      <c r="G32" s="52">
        <v>3</v>
      </c>
      <c r="H32" s="52">
        <v>5</v>
      </c>
      <c r="I32" s="52">
        <v>9</v>
      </c>
      <c r="J32" s="52">
        <v>12</v>
      </c>
      <c r="K32" s="52">
        <v>14</v>
      </c>
      <c r="L32" s="52">
        <v>16</v>
      </c>
      <c r="M32" s="52">
        <v>18</v>
      </c>
    </row>
    <row r="34" spans="2:13" x14ac:dyDescent="0.25">
      <c r="C34" t="s">
        <v>56</v>
      </c>
    </row>
    <row r="35" spans="2:13" x14ac:dyDescent="0.25">
      <c r="C35" s="3">
        <v>2025</v>
      </c>
      <c r="D35" s="3">
        <v>2026</v>
      </c>
      <c r="E35" s="3">
        <v>2027</v>
      </c>
      <c r="F35" s="3">
        <v>2028</v>
      </c>
      <c r="G35" s="3">
        <v>2029</v>
      </c>
      <c r="H35" s="3">
        <v>2030</v>
      </c>
      <c r="I35" s="3">
        <v>2031</v>
      </c>
      <c r="J35" s="3">
        <v>2032</v>
      </c>
      <c r="K35" s="3">
        <v>2033</v>
      </c>
      <c r="L35" s="3">
        <v>2034</v>
      </c>
      <c r="M35" s="3">
        <v>2035</v>
      </c>
    </row>
    <row r="36" spans="2:13" x14ac:dyDescent="0.25">
      <c r="B36" s="4" t="s">
        <v>57</v>
      </c>
      <c r="C36" s="5"/>
      <c r="D36" s="5"/>
      <c r="E36" s="5"/>
      <c r="F36" s="5"/>
      <c r="G36" s="5"/>
      <c r="H36" s="5"/>
      <c r="I36" s="5"/>
      <c r="J36" s="5"/>
      <c r="K36" s="5"/>
      <c r="L36" s="5"/>
      <c r="M36" s="5"/>
    </row>
    <row r="37" spans="2:13" x14ac:dyDescent="0.25">
      <c r="B37" s="13" t="s">
        <v>58</v>
      </c>
      <c r="C37" s="7">
        <v>200</v>
      </c>
      <c r="D37" s="7">
        <v>200</v>
      </c>
      <c r="E37" s="7">
        <v>200</v>
      </c>
      <c r="F37" s="7">
        <v>200</v>
      </c>
      <c r="G37" s="7">
        <v>200</v>
      </c>
      <c r="H37" s="7">
        <v>200</v>
      </c>
      <c r="I37" s="7">
        <v>200</v>
      </c>
      <c r="J37" s="7">
        <v>200</v>
      </c>
      <c r="K37" s="7">
        <v>200</v>
      </c>
      <c r="L37" s="7">
        <v>200</v>
      </c>
      <c r="M37" s="7">
        <v>200</v>
      </c>
    </row>
    <row r="38" spans="2:13" x14ac:dyDescent="0.25">
      <c r="B38" s="13" t="s">
        <v>59</v>
      </c>
      <c r="C38" s="7">
        <v>595</v>
      </c>
      <c r="D38" s="7">
        <v>595</v>
      </c>
      <c r="E38" s="7">
        <v>595</v>
      </c>
      <c r="F38" s="7">
        <v>595</v>
      </c>
      <c r="G38" s="7">
        <v>595</v>
      </c>
      <c r="H38" s="7">
        <v>595</v>
      </c>
      <c r="I38" s="7">
        <v>595</v>
      </c>
      <c r="J38" s="7">
        <v>595</v>
      </c>
      <c r="K38" s="7">
        <v>595</v>
      </c>
      <c r="L38" s="7">
        <v>595</v>
      </c>
      <c r="M38" s="7">
        <v>595</v>
      </c>
    </row>
    <row r="39" spans="2:13" x14ac:dyDescent="0.25">
      <c r="B39" s="13" t="s">
        <v>60</v>
      </c>
      <c r="C39" s="7">
        <v>600</v>
      </c>
      <c r="D39" s="7">
        <v>600</v>
      </c>
      <c r="E39" s="7">
        <v>600</v>
      </c>
      <c r="F39" s="7">
        <v>600</v>
      </c>
      <c r="G39" s="7">
        <v>0</v>
      </c>
      <c r="H39" s="7">
        <v>0</v>
      </c>
      <c r="I39" s="7">
        <v>0</v>
      </c>
      <c r="J39" s="7">
        <v>0</v>
      </c>
      <c r="K39" s="7">
        <v>0</v>
      </c>
      <c r="L39" s="7">
        <v>0</v>
      </c>
      <c r="M39" s="7">
        <v>0</v>
      </c>
    </row>
    <row r="40" spans="2:13" x14ac:dyDescent="0.25">
      <c r="B40" s="13" t="s">
        <v>61</v>
      </c>
      <c r="C40" s="7">
        <v>430</v>
      </c>
      <c r="D40" s="7">
        <v>430</v>
      </c>
      <c r="E40" s="7">
        <v>430</v>
      </c>
      <c r="F40" s="7">
        <v>430</v>
      </c>
      <c r="G40" s="7">
        <v>430</v>
      </c>
      <c r="H40" s="7">
        <v>430</v>
      </c>
      <c r="I40" s="7">
        <v>430</v>
      </c>
      <c r="J40" s="7">
        <v>430</v>
      </c>
      <c r="K40" s="7">
        <v>430</v>
      </c>
      <c r="L40" s="7">
        <v>430</v>
      </c>
      <c r="M40" s="7">
        <v>430</v>
      </c>
    </row>
    <row r="41" spans="2:13" x14ac:dyDescent="0.25">
      <c r="B41" s="13" t="s">
        <v>62</v>
      </c>
      <c r="C41" s="7">
        <v>105</v>
      </c>
      <c r="D41" s="7">
        <v>105</v>
      </c>
      <c r="E41" s="7">
        <v>105</v>
      </c>
      <c r="F41" s="7">
        <v>105</v>
      </c>
      <c r="G41" s="7">
        <v>105</v>
      </c>
      <c r="H41" s="7">
        <v>105</v>
      </c>
      <c r="I41" s="7">
        <v>105</v>
      </c>
      <c r="J41" s="7">
        <v>105</v>
      </c>
      <c r="K41" s="7">
        <v>105</v>
      </c>
      <c r="L41" s="7">
        <v>105</v>
      </c>
      <c r="M41" s="7">
        <v>105</v>
      </c>
    </row>
    <row r="42" spans="2:13" x14ac:dyDescent="0.25">
      <c r="B42" s="13" t="s">
        <v>63</v>
      </c>
      <c r="C42" s="14">
        <v>1795.6</v>
      </c>
      <c r="D42" s="14">
        <v>1795.6</v>
      </c>
      <c r="E42" s="14">
        <v>1795.6</v>
      </c>
      <c r="F42" s="14">
        <v>1735.8</v>
      </c>
      <c r="G42" s="14">
        <v>1735.8</v>
      </c>
      <c r="H42" s="14">
        <v>1735.8</v>
      </c>
      <c r="I42" s="14">
        <v>1735.8</v>
      </c>
      <c r="J42" s="14">
        <v>1735.8</v>
      </c>
      <c r="K42" s="14">
        <v>1370.1999999999998</v>
      </c>
      <c r="L42" s="14">
        <v>1070.5</v>
      </c>
      <c r="M42" s="14">
        <v>863.9</v>
      </c>
    </row>
    <row r="43" spans="2:13" x14ac:dyDescent="0.25">
      <c r="B43" s="13" t="s">
        <v>64</v>
      </c>
      <c r="C43" s="14">
        <v>944.2</v>
      </c>
      <c r="D43" s="14">
        <v>944.2</v>
      </c>
      <c r="E43" s="14">
        <v>944.2</v>
      </c>
      <c r="F43" s="14">
        <v>944.2</v>
      </c>
      <c r="G43" s="14">
        <v>944.2</v>
      </c>
      <c r="H43" s="14">
        <v>944.2</v>
      </c>
      <c r="I43" s="14">
        <v>944.2</v>
      </c>
      <c r="J43" s="14">
        <v>825.7</v>
      </c>
      <c r="K43" s="14">
        <v>825.7</v>
      </c>
      <c r="L43" s="14">
        <v>825.7</v>
      </c>
      <c r="M43" s="14">
        <v>825.7</v>
      </c>
    </row>
    <row r="44" spans="2:13" x14ac:dyDescent="0.25">
      <c r="B44" s="13" t="s">
        <v>175</v>
      </c>
      <c r="C44" s="7">
        <v>134</v>
      </c>
      <c r="D44" s="7">
        <v>152</v>
      </c>
      <c r="E44" s="7">
        <v>170</v>
      </c>
      <c r="F44" s="7">
        <v>188</v>
      </c>
      <c r="G44" s="7">
        <v>206</v>
      </c>
      <c r="H44" s="7">
        <v>220</v>
      </c>
      <c r="I44" s="7">
        <v>234</v>
      </c>
      <c r="J44" s="7">
        <v>248</v>
      </c>
      <c r="K44" s="7">
        <v>262</v>
      </c>
      <c r="L44" s="7">
        <v>276</v>
      </c>
      <c r="M44" s="7">
        <v>290</v>
      </c>
    </row>
    <row r="45" spans="2:13" ht="15.75" thickBot="1" x14ac:dyDescent="0.3">
      <c r="B45" s="18" t="s">
        <v>176</v>
      </c>
      <c r="C45" s="19">
        <v>34</v>
      </c>
      <c r="D45" s="19">
        <v>42</v>
      </c>
      <c r="E45" s="19">
        <v>42</v>
      </c>
      <c r="F45" s="19">
        <v>42</v>
      </c>
      <c r="G45" s="19">
        <v>42</v>
      </c>
      <c r="H45" s="19">
        <v>42</v>
      </c>
      <c r="I45" s="19">
        <v>42</v>
      </c>
      <c r="J45" s="19">
        <v>42</v>
      </c>
      <c r="K45" s="19">
        <v>42</v>
      </c>
      <c r="L45" s="19">
        <v>42</v>
      </c>
      <c r="M45" s="19">
        <v>42</v>
      </c>
    </row>
    <row r="46" spans="2:13" ht="15.75" thickTop="1" x14ac:dyDescent="0.25">
      <c r="B46" s="16" t="s">
        <v>65</v>
      </c>
      <c r="C46" s="17">
        <f>SUM(C37:C45)</f>
        <v>4837.8</v>
      </c>
      <c r="D46" s="17">
        <f t="shared" ref="D46:M46" si="0">SUM(D37:D45)</f>
        <v>4863.8</v>
      </c>
      <c r="E46" s="17">
        <f t="shared" si="0"/>
        <v>4881.8</v>
      </c>
      <c r="F46" s="17">
        <f t="shared" si="0"/>
        <v>4840</v>
      </c>
      <c r="G46" s="17">
        <f t="shared" si="0"/>
        <v>4258</v>
      </c>
      <c r="H46" s="17">
        <f t="shared" si="0"/>
        <v>4272</v>
      </c>
      <c r="I46" s="17">
        <f t="shared" si="0"/>
        <v>4286</v>
      </c>
      <c r="J46" s="17">
        <f t="shared" si="0"/>
        <v>4181.5</v>
      </c>
      <c r="K46" s="17">
        <f t="shared" si="0"/>
        <v>3829.8999999999996</v>
      </c>
      <c r="L46" s="17">
        <f t="shared" si="0"/>
        <v>3544.2</v>
      </c>
      <c r="M46" s="17">
        <f t="shared" si="0"/>
        <v>3351.6000000000004</v>
      </c>
    </row>
    <row r="47" spans="2:13" x14ac:dyDescent="0.25">
      <c r="B47" s="20"/>
      <c r="C47" s="21"/>
      <c r="D47" s="21"/>
      <c r="E47" s="21"/>
      <c r="F47" s="21"/>
      <c r="G47" s="21"/>
      <c r="H47" s="21"/>
      <c r="I47" s="21"/>
      <c r="J47" s="21"/>
      <c r="K47" s="21"/>
      <c r="L47" s="21"/>
      <c r="M47" s="21"/>
    </row>
    <row r="48" spans="2:13" x14ac:dyDescent="0.25">
      <c r="B48" s="22" t="s">
        <v>66</v>
      </c>
    </row>
    <row r="49" spans="2:13" x14ac:dyDescent="0.25">
      <c r="B49" s="15" t="s">
        <v>3</v>
      </c>
      <c r="C49" s="7">
        <v>46.65</v>
      </c>
      <c r="D49" s="7">
        <v>55.129999999999995</v>
      </c>
      <c r="E49" s="7">
        <v>61.389999999999993</v>
      </c>
      <c r="F49" s="7">
        <v>68.19</v>
      </c>
      <c r="G49" s="7">
        <v>75.63</v>
      </c>
      <c r="H49" s="7">
        <v>84.22999999999999</v>
      </c>
      <c r="I49" s="7">
        <v>91.469999999999985</v>
      </c>
      <c r="J49" s="7">
        <v>98.70999999999998</v>
      </c>
      <c r="K49" s="7">
        <v>105.94999999999997</v>
      </c>
      <c r="L49" s="7">
        <v>113.18999999999997</v>
      </c>
      <c r="M49" s="7">
        <v>120.42999999999996</v>
      </c>
    </row>
    <row r="50" spans="2:13" x14ac:dyDescent="0.25">
      <c r="B50" s="15" t="s">
        <v>67</v>
      </c>
      <c r="C50" s="7">
        <v>37</v>
      </c>
      <c r="D50" s="7">
        <v>73</v>
      </c>
      <c r="E50" s="7">
        <v>108</v>
      </c>
      <c r="F50" s="7">
        <v>142</v>
      </c>
      <c r="G50" s="7">
        <v>174</v>
      </c>
      <c r="H50" s="7">
        <v>205</v>
      </c>
      <c r="I50" s="7">
        <v>236</v>
      </c>
      <c r="J50" s="7">
        <v>267</v>
      </c>
      <c r="K50" s="7">
        <v>298</v>
      </c>
      <c r="L50" s="7">
        <v>329</v>
      </c>
      <c r="M50" s="7">
        <v>360</v>
      </c>
    </row>
    <row r="51" spans="2:13" x14ac:dyDescent="0.25">
      <c r="B51" s="28"/>
      <c r="C51" s="11"/>
      <c r="D51" s="11"/>
      <c r="E51" s="11"/>
      <c r="F51" s="11"/>
      <c r="G51" s="11"/>
      <c r="H51" s="11"/>
      <c r="I51" s="11"/>
      <c r="J51" s="11"/>
      <c r="K51" s="11"/>
      <c r="L51" s="11"/>
      <c r="M51" s="11"/>
    </row>
    <row r="52" spans="2:13" x14ac:dyDescent="0.25">
      <c r="B52" s="28"/>
      <c r="C52" s="11"/>
      <c r="D52" s="11"/>
      <c r="E52" s="11"/>
      <c r="F52" s="11"/>
      <c r="G52" s="11"/>
      <c r="H52" s="11"/>
      <c r="I52" s="11"/>
      <c r="J52" s="11"/>
      <c r="K52" s="11"/>
      <c r="L52" s="11"/>
      <c r="M52" s="11"/>
    </row>
  </sheetData>
  <pageMargins left="0.7" right="0.7" top="0.75" bottom="0.75" header="0.3" footer="0.3"/>
  <pageSetup scale="57" orientation="landscape" horizontalDpi="1200" verticalDpi="1200" r:id="rId1"/>
  <headerFooter>
    <oddFooter>&amp;L&amp;F&amp;C&amp;A</oddFooter>
  </headerFooter>
  <legacyDrawing r:id="rId2"/>
</worksheet>
</file>

<file path=xl/worksheets/sheet1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A348B4E-6AEA-4201-9E7F-E202D314A137}">
  <sheetPr>
    <tabColor rgb="FF00B050"/>
    <pageSetUpPr fitToPage="1"/>
  </sheetPr>
  <dimension ref="A2:N53"/>
  <sheetViews>
    <sheetView zoomScale="90" zoomScaleNormal="90" workbookViewId="0"/>
  </sheetViews>
  <sheetFormatPr defaultRowHeight="15" x14ac:dyDescent="0.25"/>
  <cols>
    <col min="1" max="1" width="3.85546875" customWidth="1"/>
    <col min="2" max="2" width="64.5703125" customWidth="1"/>
    <col min="3" max="13" width="13.28515625" customWidth="1"/>
  </cols>
  <sheetData>
    <row r="2" spans="1:13" x14ac:dyDescent="0.25">
      <c r="B2" s="1" t="s">
        <v>39</v>
      </c>
    </row>
    <row r="3" spans="1:13" x14ac:dyDescent="0.25">
      <c r="B3" t="s">
        <v>192</v>
      </c>
    </row>
    <row r="5" spans="1:13" x14ac:dyDescent="0.25">
      <c r="B5" s="1" t="s">
        <v>41</v>
      </c>
    </row>
    <row r="6" spans="1:13" ht="30" x14ac:dyDescent="0.25">
      <c r="A6" t="s">
        <v>42</v>
      </c>
      <c r="B6" s="23" t="s">
        <v>193</v>
      </c>
    </row>
    <row r="7" spans="1:13" ht="33" x14ac:dyDescent="0.25">
      <c r="A7" t="s">
        <v>44</v>
      </c>
      <c r="B7" s="23" t="s">
        <v>69</v>
      </c>
    </row>
    <row r="8" spans="1:13" ht="45" x14ac:dyDescent="0.25">
      <c r="A8" t="s">
        <v>46</v>
      </c>
      <c r="B8" s="71" t="s">
        <v>195</v>
      </c>
    </row>
    <row r="9" spans="1:13" x14ac:dyDescent="0.25">
      <c r="A9" t="s">
        <v>48</v>
      </c>
      <c r="B9" s="77" t="s">
        <v>82</v>
      </c>
    </row>
    <row r="10" spans="1:13" x14ac:dyDescent="0.25">
      <c r="A10" t="s">
        <v>50</v>
      </c>
      <c r="B10" s="23" t="s">
        <v>49</v>
      </c>
    </row>
    <row r="11" spans="1:13" x14ac:dyDescent="0.25">
      <c r="A11" t="s">
        <v>52</v>
      </c>
      <c r="B11" s="23" t="s">
        <v>87</v>
      </c>
    </row>
    <row r="12" spans="1:13" ht="30" x14ac:dyDescent="0.25">
      <c r="A12" t="s">
        <v>53</v>
      </c>
      <c r="B12" s="23" t="s">
        <v>194</v>
      </c>
    </row>
    <row r="14" spans="1:13" x14ac:dyDescent="0.25">
      <c r="C14" t="s">
        <v>55</v>
      </c>
    </row>
    <row r="15" spans="1:13" x14ac:dyDescent="0.25">
      <c r="B15" s="1"/>
      <c r="C15" s="2">
        <v>2025</v>
      </c>
      <c r="D15" s="3">
        <v>2026</v>
      </c>
      <c r="E15" s="3">
        <v>2027</v>
      </c>
      <c r="F15" s="3">
        <v>2028</v>
      </c>
      <c r="G15" s="3">
        <v>2029</v>
      </c>
      <c r="H15" s="3">
        <v>2030</v>
      </c>
      <c r="I15" s="3">
        <v>2031</v>
      </c>
      <c r="J15" s="3">
        <v>2032</v>
      </c>
      <c r="K15" s="3">
        <v>2033</v>
      </c>
      <c r="L15" s="3">
        <v>2034</v>
      </c>
      <c r="M15" s="3">
        <v>2035</v>
      </c>
    </row>
    <row r="16" spans="1:13" x14ac:dyDescent="0.25">
      <c r="B16" s="4" t="s">
        <v>23</v>
      </c>
      <c r="C16" s="5"/>
      <c r="D16" s="5"/>
      <c r="E16" s="5"/>
      <c r="F16" s="5"/>
      <c r="G16" s="5"/>
      <c r="H16" s="5"/>
      <c r="I16" s="5"/>
      <c r="J16" s="5"/>
      <c r="K16" s="5"/>
      <c r="L16" s="5"/>
      <c r="M16" s="5"/>
    </row>
    <row r="17" spans="2:14" x14ac:dyDescent="0.25">
      <c r="B17" s="6" t="s">
        <v>24</v>
      </c>
      <c r="C17" s="72">
        <v>0</v>
      </c>
      <c r="D17" s="72">
        <v>0</v>
      </c>
      <c r="E17" s="72">
        <v>0</v>
      </c>
      <c r="F17" s="72">
        <v>0</v>
      </c>
      <c r="G17" s="72">
        <v>0</v>
      </c>
      <c r="H17" s="72">
        <v>50</v>
      </c>
      <c r="I17" s="72">
        <v>50</v>
      </c>
      <c r="J17" s="72">
        <v>50</v>
      </c>
      <c r="K17" s="72">
        <v>50</v>
      </c>
      <c r="L17" s="72">
        <v>500</v>
      </c>
      <c r="M17" s="76">
        <v>1000</v>
      </c>
    </row>
    <row r="18" spans="2:14" x14ac:dyDescent="0.25">
      <c r="B18" s="6" t="s">
        <v>25</v>
      </c>
      <c r="C18" s="72">
        <v>0</v>
      </c>
      <c r="D18" s="72">
        <v>500</v>
      </c>
      <c r="E18" s="72">
        <v>500</v>
      </c>
      <c r="F18" s="72">
        <v>600</v>
      </c>
      <c r="G18" s="72">
        <v>600</v>
      </c>
      <c r="H18" s="72">
        <v>1050</v>
      </c>
      <c r="I18" s="72">
        <v>1050</v>
      </c>
      <c r="J18" s="72">
        <v>1150</v>
      </c>
      <c r="K18" s="72">
        <v>1150</v>
      </c>
      <c r="L18" s="72">
        <v>1500</v>
      </c>
      <c r="M18" s="72">
        <v>1500</v>
      </c>
    </row>
    <row r="19" spans="2:14" x14ac:dyDescent="0.25">
      <c r="B19" s="6" t="s">
        <v>26</v>
      </c>
      <c r="C19" s="72"/>
      <c r="D19" s="72"/>
      <c r="E19" s="72"/>
      <c r="F19" s="72"/>
      <c r="G19" s="72"/>
      <c r="H19" s="72"/>
      <c r="I19" s="72"/>
      <c r="J19" s="72"/>
      <c r="K19" s="72"/>
      <c r="L19" s="72"/>
      <c r="M19" s="72"/>
    </row>
    <row r="20" spans="2:14" x14ac:dyDescent="0.25">
      <c r="B20" s="6" t="s">
        <v>27</v>
      </c>
      <c r="C20" s="72"/>
      <c r="D20" s="72"/>
      <c r="E20" s="72"/>
      <c r="F20" s="72"/>
      <c r="G20" s="72"/>
      <c r="H20" s="72"/>
      <c r="I20" s="72"/>
      <c r="J20" s="72"/>
      <c r="K20" s="72"/>
      <c r="L20" s="72"/>
      <c r="M20" s="72"/>
    </row>
    <row r="21" spans="2:14" x14ac:dyDescent="0.25">
      <c r="B21" s="6" t="s">
        <v>28</v>
      </c>
      <c r="C21" s="72"/>
      <c r="D21" s="72"/>
      <c r="E21" s="72"/>
      <c r="F21" s="72"/>
      <c r="G21" s="72"/>
      <c r="H21" s="72"/>
      <c r="I21" s="72"/>
      <c r="J21" s="72"/>
      <c r="K21" s="72"/>
      <c r="L21" s="72"/>
      <c r="M21" s="72"/>
    </row>
    <row r="22" spans="2:14" x14ac:dyDescent="0.25">
      <c r="B22" s="6" t="s">
        <v>29</v>
      </c>
      <c r="C22" s="72"/>
      <c r="D22" s="72"/>
      <c r="E22" s="72"/>
      <c r="F22" s="72"/>
      <c r="G22" s="72"/>
      <c r="H22" s="72"/>
      <c r="I22" s="72"/>
      <c r="J22" s="72"/>
      <c r="K22" s="72"/>
      <c r="L22" s="72"/>
      <c r="M22" s="72"/>
    </row>
    <row r="23" spans="2:14" x14ac:dyDescent="0.25">
      <c r="B23" s="6" t="s">
        <v>30</v>
      </c>
      <c r="C23" s="72"/>
      <c r="D23" s="72"/>
      <c r="E23" s="72"/>
      <c r="F23" s="72"/>
      <c r="G23" s="72"/>
      <c r="H23" s="72"/>
      <c r="I23" s="72"/>
      <c r="J23" s="72"/>
      <c r="K23" s="72"/>
      <c r="L23" s="72"/>
      <c r="M23" s="72"/>
    </row>
    <row r="24" spans="2:14" x14ac:dyDescent="0.25">
      <c r="B24" s="6" t="s">
        <v>31</v>
      </c>
      <c r="C24" s="7"/>
      <c r="D24" s="7">
        <v>5</v>
      </c>
      <c r="E24" s="7">
        <v>10</v>
      </c>
      <c r="F24" s="7">
        <v>15</v>
      </c>
      <c r="G24" s="7">
        <v>20</v>
      </c>
      <c r="H24" s="7">
        <v>25</v>
      </c>
      <c r="I24" s="7">
        <v>25</v>
      </c>
      <c r="J24" s="7">
        <v>25</v>
      </c>
      <c r="K24" s="7">
        <v>25</v>
      </c>
      <c r="L24" s="7">
        <v>25</v>
      </c>
      <c r="M24" s="7">
        <v>25</v>
      </c>
    </row>
    <row r="25" spans="2:14" x14ac:dyDescent="0.25">
      <c r="B25" s="6" t="s">
        <v>32</v>
      </c>
      <c r="C25" s="72">
        <v>0</v>
      </c>
      <c r="D25" s="72">
        <v>5</v>
      </c>
      <c r="E25" s="72">
        <v>140</v>
      </c>
      <c r="F25" s="72">
        <v>145</v>
      </c>
      <c r="G25" s="72">
        <v>150</v>
      </c>
      <c r="H25" s="72">
        <v>160</v>
      </c>
      <c r="I25" s="72">
        <v>165</v>
      </c>
      <c r="J25" s="72">
        <v>170</v>
      </c>
      <c r="K25" s="72">
        <v>175</v>
      </c>
      <c r="L25" s="72">
        <v>180</v>
      </c>
      <c r="M25" s="72">
        <v>200</v>
      </c>
    </row>
    <row r="26" spans="2:14" x14ac:dyDescent="0.25">
      <c r="B26" s="6" t="s">
        <v>33</v>
      </c>
      <c r="C26" s="72">
        <v>0</v>
      </c>
      <c r="D26" s="72">
        <v>5</v>
      </c>
      <c r="E26" s="72">
        <v>10</v>
      </c>
      <c r="F26" s="72">
        <v>15</v>
      </c>
      <c r="G26" s="72">
        <v>20</v>
      </c>
      <c r="H26" s="72">
        <v>240</v>
      </c>
      <c r="I26" s="72">
        <v>245</v>
      </c>
      <c r="J26" s="72">
        <v>250</v>
      </c>
      <c r="K26" s="72">
        <v>255</v>
      </c>
      <c r="L26" s="72">
        <v>260</v>
      </c>
      <c r="M26" s="72">
        <v>300</v>
      </c>
    </row>
    <row r="27" spans="2:14" x14ac:dyDescent="0.25">
      <c r="B27" s="6" t="s">
        <v>34</v>
      </c>
      <c r="C27" s="72">
        <v>0</v>
      </c>
      <c r="D27" s="72"/>
      <c r="E27" s="72"/>
      <c r="F27" s="72"/>
      <c r="G27" s="72"/>
      <c r="H27" s="72"/>
      <c r="I27" s="72"/>
      <c r="J27" s="72"/>
      <c r="K27" s="72"/>
      <c r="L27" s="72"/>
      <c r="M27" s="72"/>
    </row>
    <row r="28" spans="2:14" x14ac:dyDescent="0.25">
      <c r="B28" s="8" t="s">
        <v>35</v>
      </c>
      <c r="C28" s="72"/>
      <c r="D28" s="72"/>
      <c r="E28" s="72"/>
      <c r="F28" s="72"/>
      <c r="G28" s="72"/>
      <c r="H28" s="72"/>
      <c r="I28" s="72"/>
      <c r="J28" s="72"/>
      <c r="K28" s="72"/>
      <c r="L28" s="72"/>
      <c r="M28" s="72"/>
    </row>
    <row r="29" spans="2:14" x14ac:dyDescent="0.25">
      <c r="B29" s="9" t="s">
        <v>36</v>
      </c>
      <c r="C29" s="72"/>
      <c r="D29" s="72"/>
      <c r="E29" s="72"/>
      <c r="F29" s="72"/>
      <c r="G29" s="72"/>
      <c r="H29" s="72"/>
      <c r="I29" s="72"/>
      <c r="J29" s="72"/>
      <c r="K29" s="72"/>
      <c r="L29" s="72"/>
      <c r="M29" s="72"/>
    </row>
    <row r="30" spans="2:14" x14ac:dyDescent="0.25">
      <c r="B30" s="12" t="s">
        <v>3</v>
      </c>
      <c r="C30" s="73">
        <v>14</v>
      </c>
      <c r="D30" s="72">
        <v>18</v>
      </c>
      <c r="E30" s="72">
        <v>24</v>
      </c>
      <c r="F30" s="72">
        <v>31</v>
      </c>
      <c r="G30" s="72">
        <v>41</v>
      </c>
      <c r="H30" s="72">
        <v>56</v>
      </c>
      <c r="I30" s="72">
        <v>70</v>
      </c>
      <c r="J30" s="72">
        <v>91</v>
      </c>
      <c r="K30" s="72">
        <v>119</v>
      </c>
      <c r="L30" s="72">
        <v>156</v>
      </c>
      <c r="M30" s="72">
        <v>180</v>
      </c>
      <c r="N30" s="51"/>
    </row>
    <row r="31" spans="2:14" x14ac:dyDescent="0.25">
      <c r="B31" s="12" t="s">
        <v>5</v>
      </c>
      <c r="C31" s="74">
        <v>15</v>
      </c>
      <c r="D31" s="75">
        <v>30</v>
      </c>
      <c r="E31" s="75">
        <v>45</v>
      </c>
      <c r="F31" s="75">
        <v>60</v>
      </c>
      <c r="G31" s="75">
        <v>75</v>
      </c>
      <c r="H31" s="75">
        <v>90</v>
      </c>
      <c r="I31" s="75">
        <v>105</v>
      </c>
      <c r="J31" s="75">
        <v>120</v>
      </c>
      <c r="K31" s="75">
        <v>135</v>
      </c>
      <c r="L31" s="75">
        <v>150</v>
      </c>
      <c r="M31" s="75">
        <v>180</v>
      </c>
    </row>
    <row r="32" spans="2:14" x14ac:dyDescent="0.25">
      <c r="B32" s="12" t="s">
        <v>37</v>
      </c>
      <c r="C32" s="74">
        <v>16</v>
      </c>
      <c r="D32" s="74">
        <v>30</v>
      </c>
      <c r="E32" s="74">
        <v>50</v>
      </c>
      <c r="F32" s="74">
        <v>84</v>
      </c>
      <c r="G32" s="74">
        <v>118</v>
      </c>
      <c r="H32" s="74">
        <v>153</v>
      </c>
      <c r="I32" s="74">
        <v>190</v>
      </c>
      <c r="J32" s="74">
        <v>223</v>
      </c>
      <c r="K32" s="74">
        <v>263</v>
      </c>
      <c r="L32" s="74">
        <v>305</v>
      </c>
      <c r="M32" s="74">
        <v>350</v>
      </c>
      <c r="N32" s="51"/>
    </row>
    <row r="33" spans="2:13" x14ac:dyDescent="0.25">
      <c r="B33" s="50" t="s">
        <v>38</v>
      </c>
      <c r="C33" s="72">
        <v>0</v>
      </c>
      <c r="D33" s="72">
        <v>0</v>
      </c>
      <c r="E33" s="72">
        <v>0</v>
      </c>
      <c r="F33" s="72">
        <v>0</v>
      </c>
      <c r="G33" s="72">
        <v>3</v>
      </c>
      <c r="H33" s="72">
        <v>5</v>
      </c>
      <c r="I33" s="72">
        <v>9</v>
      </c>
      <c r="J33" s="72">
        <v>12</v>
      </c>
      <c r="K33" s="72">
        <v>14</v>
      </c>
      <c r="L33" s="72">
        <v>16</v>
      </c>
      <c r="M33" s="72">
        <v>18</v>
      </c>
    </row>
    <row r="35" spans="2:13" x14ac:dyDescent="0.25">
      <c r="C35" t="s">
        <v>56</v>
      </c>
    </row>
    <row r="36" spans="2:13" x14ac:dyDescent="0.25">
      <c r="C36" s="3">
        <v>2025</v>
      </c>
      <c r="D36" s="3">
        <v>2026</v>
      </c>
      <c r="E36" s="3">
        <v>2027</v>
      </c>
      <c r="F36" s="3">
        <v>2028</v>
      </c>
      <c r="G36" s="3">
        <v>2029</v>
      </c>
      <c r="H36" s="3">
        <v>2030</v>
      </c>
      <c r="I36" s="3">
        <v>2031</v>
      </c>
      <c r="J36" s="3">
        <v>2032</v>
      </c>
      <c r="K36" s="3">
        <v>2033</v>
      </c>
      <c r="L36" s="3">
        <v>2034</v>
      </c>
      <c r="M36" s="3">
        <v>2035</v>
      </c>
    </row>
    <row r="37" spans="2:13" x14ac:dyDescent="0.25">
      <c r="B37" s="4" t="s">
        <v>57</v>
      </c>
      <c r="C37" s="5"/>
      <c r="D37" s="5"/>
      <c r="E37" s="5"/>
      <c r="F37" s="5"/>
      <c r="G37" s="5"/>
      <c r="H37" s="5"/>
      <c r="I37" s="5"/>
      <c r="J37" s="5"/>
      <c r="K37" s="5"/>
      <c r="L37" s="5"/>
      <c r="M37" s="5"/>
    </row>
    <row r="38" spans="2:13" x14ac:dyDescent="0.25">
      <c r="B38" s="13" t="s">
        <v>58</v>
      </c>
      <c r="C38" s="7">
        <v>200</v>
      </c>
      <c r="D38" s="7">
        <v>200</v>
      </c>
      <c r="E38" s="7">
        <v>200</v>
      </c>
      <c r="F38" s="7">
        <v>200</v>
      </c>
      <c r="G38" s="7">
        <v>200</v>
      </c>
      <c r="H38" s="7">
        <v>200</v>
      </c>
      <c r="I38" s="7">
        <v>200</v>
      </c>
      <c r="J38" s="7">
        <v>200</v>
      </c>
      <c r="K38" s="7">
        <v>200</v>
      </c>
      <c r="L38" s="7">
        <v>200</v>
      </c>
      <c r="M38" s="7"/>
    </row>
    <row r="39" spans="2:13" x14ac:dyDescent="0.25">
      <c r="B39" s="13" t="s">
        <v>59</v>
      </c>
      <c r="C39" s="7">
        <v>595</v>
      </c>
      <c r="D39" s="7">
        <v>595</v>
      </c>
      <c r="E39" s="7">
        <v>595</v>
      </c>
      <c r="F39" s="7">
        <v>595</v>
      </c>
      <c r="G39" s="7">
        <v>595</v>
      </c>
      <c r="H39" s="7">
        <v>595</v>
      </c>
      <c r="I39" s="7">
        <v>595</v>
      </c>
      <c r="J39" s="7">
        <v>595</v>
      </c>
      <c r="K39" s="7">
        <v>595</v>
      </c>
      <c r="L39" s="7">
        <v>595</v>
      </c>
      <c r="M39" s="7"/>
    </row>
    <row r="40" spans="2:13" x14ac:dyDescent="0.25">
      <c r="B40" s="13" t="s">
        <v>60</v>
      </c>
      <c r="C40" s="7">
        <v>0</v>
      </c>
      <c r="D40" s="7">
        <v>0</v>
      </c>
      <c r="E40" s="7">
        <v>0</v>
      </c>
      <c r="F40" s="7">
        <v>0</v>
      </c>
      <c r="G40" s="7">
        <v>0</v>
      </c>
      <c r="H40" s="7">
        <v>0</v>
      </c>
      <c r="I40" s="7">
        <v>0</v>
      </c>
      <c r="J40" s="7">
        <v>0</v>
      </c>
      <c r="K40" s="7">
        <v>0</v>
      </c>
      <c r="L40" s="7">
        <v>0</v>
      </c>
      <c r="M40" s="7">
        <v>0</v>
      </c>
    </row>
    <row r="41" spans="2:13" x14ac:dyDescent="0.25">
      <c r="B41" s="13" t="s">
        <v>61</v>
      </c>
      <c r="C41" s="7">
        <v>430</v>
      </c>
      <c r="D41" s="7">
        <v>430</v>
      </c>
      <c r="E41" s="7">
        <v>430</v>
      </c>
      <c r="F41" s="7">
        <v>430</v>
      </c>
      <c r="G41" s="7">
        <v>430</v>
      </c>
      <c r="H41" s="7">
        <v>430</v>
      </c>
      <c r="I41" s="7">
        <v>430</v>
      </c>
      <c r="J41" s="7">
        <v>430</v>
      </c>
      <c r="K41" s="7">
        <v>430</v>
      </c>
      <c r="L41" s="7">
        <v>430</v>
      </c>
      <c r="M41" s="7">
        <v>430</v>
      </c>
    </row>
    <row r="42" spans="2:13" x14ac:dyDescent="0.25">
      <c r="B42" s="13" t="s">
        <v>62</v>
      </c>
      <c r="C42" s="7">
        <v>105</v>
      </c>
      <c r="D42" s="7">
        <v>105</v>
      </c>
      <c r="E42" s="7">
        <v>105</v>
      </c>
      <c r="F42" s="7">
        <v>105</v>
      </c>
      <c r="G42" s="7">
        <v>105</v>
      </c>
      <c r="H42" s="7">
        <v>105</v>
      </c>
      <c r="I42" s="7">
        <v>105</v>
      </c>
      <c r="J42" s="7">
        <v>105</v>
      </c>
      <c r="K42" s="7">
        <v>105</v>
      </c>
      <c r="L42" s="7">
        <v>105</v>
      </c>
      <c r="M42" s="7">
        <v>105</v>
      </c>
    </row>
    <row r="43" spans="2:13" x14ac:dyDescent="0.25">
      <c r="B43" s="13" t="s">
        <v>63</v>
      </c>
      <c r="C43" s="14">
        <v>1795.6</v>
      </c>
      <c r="D43" s="14">
        <v>1795.6</v>
      </c>
      <c r="E43" s="14">
        <v>1795.6</v>
      </c>
      <c r="F43" s="14">
        <v>1735.8</v>
      </c>
      <c r="G43" s="14">
        <v>1735.8</v>
      </c>
      <c r="H43" s="14">
        <v>1735.8</v>
      </c>
      <c r="I43" s="14">
        <v>1735.8</v>
      </c>
      <c r="J43" s="14">
        <v>1735.8</v>
      </c>
      <c r="K43" s="14">
        <v>1370.1999999999998</v>
      </c>
      <c r="L43" s="14">
        <v>1070.5</v>
      </c>
      <c r="M43" s="14">
        <v>863.9</v>
      </c>
    </row>
    <row r="44" spans="2:13" x14ac:dyDescent="0.25">
      <c r="B44" s="13" t="s">
        <v>64</v>
      </c>
      <c r="C44" s="14">
        <v>944.2</v>
      </c>
      <c r="D44" s="14">
        <v>944.2</v>
      </c>
      <c r="E44" s="14">
        <v>944.2</v>
      </c>
      <c r="F44" s="14">
        <v>944.2</v>
      </c>
      <c r="G44" s="14">
        <v>944.2</v>
      </c>
      <c r="H44" s="14">
        <v>944.2</v>
      </c>
      <c r="I44" s="14">
        <v>944.2</v>
      </c>
      <c r="J44" s="14">
        <v>825.7</v>
      </c>
      <c r="K44" s="14">
        <v>825.7</v>
      </c>
      <c r="L44" s="14">
        <v>825.7</v>
      </c>
      <c r="M44" s="14">
        <v>825.7</v>
      </c>
    </row>
    <row r="45" spans="2:13" x14ac:dyDescent="0.25">
      <c r="B45" s="13" t="s">
        <v>175</v>
      </c>
      <c r="C45" s="7">
        <v>134</v>
      </c>
      <c r="D45" s="7">
        <v>152</v>
      </c>
      <c r="E45" s="7">
        <v>170</v>
      </c>
      <c r="F45" s="7">
        <v>188</v>
      </c>
      <c r="G45" s="7">
        <v>206</v>
      </c>
      <c r="H45" s="7">
        <v>220</v>
      </c>
      <c r="I45" s="7">
        <v>234</v>
      </c>
      <c r="J45" s="7">
        <v>248</v>
      </c>
      <c r="K45" s="7">
        <v>262</v>
      </c>
      <c r="L45" s="7">
        <v>276</v>
      </c>
      <c r="M45" s="7">
        <v>290</v>
      </c>
    </row>
    <row r="46" spans="2:13" ht="15.75" thickBot="1" x14ac:dyDescent="0.3">
      <c r="B46" s="18" t="s">
        <v>176</v>
      </c>
      <c r="C46" s="19">
        <v>34</v>
      </c>
      <c r="D46" s="19">
        <v>42</v>
      </c>
      <c r="E46" s="19">
        <v>42</v>
      </c>
      <c r="F46" s="19">
        <v>42</v>
      </c>
      <c r="G46" s="19">
        <v>42</v>
      </c>
      <c r="H46" s="19">
        <v>42</v>
      </c>
      <c r="I46" s="19">
        <v>42</v>
      </c>
      <c r="J46" s="19">
        <v>42</v>
      </c>
      <c r="K46" s="19">
        <v>42</v>
      </c>
      <c r="L46" s="19">
        <v>42</v>
      </c>
      <c r="M46" s="19">
        <v>42</v>
      </c>
    </row>
    <row r="47" spans="2:13" ht="15.75" thickTop="1" x14ac:dyDescent="0.25">
      <c r="B47" s="16" t="s">
        <v>65</v>
      </c>
      <c r="C47" s="17">
        <f>SUM(C38:C46)</f>
        <v>4237.8</v>
      </c>
      <c r="D47" s="17">
        <f t="shared" ref="D47:M47" si="0">SUM(D38:D46)</f>
        <v>4263.8</v>
      </c>
      <c r="E47" s="17">
        <f t="shared" si="0"/>
        <v>4281.8</v>
      </c>
      <c r="F47" s="17">
        <f t="shared" si="0"/>
        <v>4240</v>
      </c>
      <c r="G47" s="17">
        <f t="shared" si="0"/>
        <v>4258</v>
      </c>
      <c r="H47" s="17">
        <f t="shared" si="0"/>
        <v>4272</v>
      </c>
      <c r="I47" s="17">
        <f t="shared" si="0"/>
        <v>4286</v>
      </c>
      <c r="J47" s="17">
        <f t="shared" si="0"/>
        <v>4181.5</v>
      </c>
      <c r="K47" s="17">
        <f t="shared" si="0"/>
        <v>3829.8999999999996</v>
      </c>
      <c r="L47" s="17">
        <f t="shared" si="0"/>
        <v>3544.2</v>
      </c>
      <c r="M47" s="17">
        <f t="shared" si="0"/>
        <v>2556.6000000000004</v>
      </c>
    </row>
    <row r="48" spans="2:13" x14ac:dyDescent="0.25">
      <c r="B48" s="20"/>
      <c r="C48" s="21"/>
      <c r="D48" s="21"/>
      <c r="E48" s="21"/>
      <c r="F48" s="21"/>
      <c r="G48" s="21"/>
      <c r="H48" s="21"/>
      <c r="I48" s="21"/>
      <c r="J48" s="21"/>
      <c r="K48" s="21"/>
      <c r="L48" s="21"/>
      <c r="M48" s="21"/>
    </row>
    <row r="49" spans="2:13" x14ac:dyDescent="0.25">
      <c r="B49" s="22" t="s">
        <v>66</v>
      </c>
    </row>
    <row r="50" spans="2:13" x14ac:dyDescent="0.25">
      <c r="B50" s="15" t="s">
        <v>3</v>
      </c>
      <c r="C50" s="7">
        <v>46.65</v>
      </c>
      <c r="D50" s="7">
        <v>55.129999999999995</v>
      </c>
      <c r="E50" s="7">
        <v>61.389999999999993</v>
      </c>
      <c r="F50" s="7">
        <v>68.19</v>
      </c>
      <c r="G50" s="7">
        <v>75.63</v>
      </c>
      <c r="H50" s="7">
        <v>84.22999999999999</v>
      </c>
      <c r="I50" s="7">
        <v>91.469999999999985</v>
      </c>
      <c r="J50" s="7">
        <v>98.70999999999998</v>
      </c>
      <c r="K50" s="7">
        <v>105.94999999999997</v>
      </c>
      <c r="L50" s="7">
        <v>113.18999999999997</v>
      </c>
      <c r="M50" s="7">
        <v>120.42999999999996</v>
      </c>
    </row>
    <row r="51" spans="2:13" x14ac:dyDescent="0.25">
      <c r="B51" s="15" t="s">
        <v>67</v>
      </c>
      <c r="C51" s="7">
        <v>37</v>
      </c>
      <c r="D51" s="7">
        <v>73</v>
      </c>
      <c r="E51" s="7">
        <v>108</v>
      </c>
      <c r="F51" s="7">
        <v>142</v>
      </c>
      <c r="G51" s="7">
        <v>174</v>
      </c>
      <c r="H51" s="7">
        <v>205</v>
      </c>
      <c r="I51" s="7">
        <v>236</v>
      </c>
      <c r="J51" s="7">
        <v>267</v>
      </c>
      <c r="K51" s="7">
        <v>298</v>
      </c>
      <c r="L51" s="7">
        <v>329</v>
      </c>
      <c r="M51" s="7">
        <v>360</v>
      </c>
    </row>
    <row r="52" spans="2:13" x14ac:dyDescent="0.25">
      <c r="B52" s="28"/>
      <c r="C52" s="11"/>
      <c r="D52" s="11"/>
      <c r="E52" s="11"/>
      <c r="F52" s="11"/>
      <c r="G52" s="11"/>
      <c r="H52" s="11"/>
      <c r="I52" s="11"/>
      <c r="J52" s="11"/>
      <c r="K52" s="11"/>
      <c r="L52" s="11"/>
      <c r="M52" s="11"/>
    </row>
    <row r="53" spans="2:13" x14ac:dyDescent="0.25">
      <c r="B53" s="28"/>
      <c r="C53" s="11"/>
      <c r="D53" s="11"/>
      <c r="E53" s="11"/>
      <c r="F53" s="11"/>
      <c r="G53" s="11"/>
      <c r="H53" s="11"/>
      <c r="I53" s="11"/>
      <c r="J53" s="11"/>
      <c r="K53" s="11"/>
      <c r="L53" s="11"/>
      <c r="M53" s="11"/>
    </row>
  </sheetData>
  <pageMargins left="0.7" right="0.7" top="0.75" bottom="0.75" header="0.3" footer="0.3"/>
  <pageSetup scale="57" orientation="landscape" horizontalDpi="1200" verticalDpi="1200" r:id="rId1"/>
  <headerFooter>
    <oddFooter>&amp;L&amp;F&amp;C&amp;A</oddFooter>
  </headerFooter>
  <legacyDrawing r:id="rId2"/>
</worksheet>
</file>

<file path=xl/worksheets/sheet1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5CD78A0-E47F-42C5-A86D-4572FD1A867E}">
  <sheetPr>
    <tabColor rgb="FF00B050"/>
    <pageSetUpPr fitToPage="1"/>
  </sheetPr>
  <dimension ref="A2:N53"/>
  <sheetViews>
    <sheetView topLeftCell="A7" zoomScale="90" zoomScaleNormal="90" workbookViewId="0"/>
  </sheetViews>
  <sheetFormatPr defaultRowHeight="15" x14ac:dyDescent="0.25"/>
  <cols>
    <col min="1" max="1" width="3.85546875" customWidth="1"/>
    <col min="2" max="2" width="64.5703125" customWidth="1"/>
    <col min="3" max="13" width="13.28515625" customWidth="1"/>
  </cols>
  <sheetData>
    <row r="2" spans="1:13" x14ac:dyDescent="0.25">
      <c r="B2" s="1" t="s">
        <v>39</v>
      </c>
    </row>
    <row r="3" spans="1:13" x14ac:dyDescent="0.25">
      <c r="B3" t="s">
        <v>196</v>
      </c>
    </row>
    <row r="5" spans="1:13" x14ac:dyDescent="0.25">
      <c r="B5" s="1" t="s">
        <v>41</v>
      </c>
    </row>
    <row r="6" spans="1:13" x14ac:dyDescent="0.25">
      <c r="A6" t="s">
        <v>42</v>
      </c>
      <c r="B6" s="23" t="s">
        <v>72</v>
      </c>
    </row>
    <row r="7" spans="1:13" ht="33" x14ac:dyDescent="0.25">
      <c r="A7" t="s">
        <v>44</v>
      </c>
      <c r="B7" s="23" t="s">
        <v>69</v>
      </c>
    </row>
    <row r="8" spans="1:13" ht="45" x14ac:dyDescent="0.25">
      <c r="A8" t="s">
        <v>46</v>
      </c>
      <c r="B8" s="71" t="s">
        <v>195</v>
      </c>
    </row>
    <row r="9" spans="1:13" x14ac:dyDescent="0.25">
      <c r="A9" t="s">
        <v>48</v>
      </c>
      <c r="B9" s="77" t="s">
        <v>82</v>
      </c>
    </row>
    <row r="10" spans="1:13" x14ac:dyDescent="0.25">
      <c r="A10" t="s">
        <v>50</v>
      </c>
      <c r="B10" s="23" t="s">
        <v>49</v>
      </c>
    </row>
    <row r="11" spans="1:13" x14ac:dyDescent="0.25">
      <c r="A11" t="s">
        <v>52</v>
      </c>
      <c r="B11" s="23" t="s">
        <v>87</v>
      </c>
    </row>
    <row r="12" spans="1:13" ht="30" x14ac:dyDescent="0.25">
      <c r="A12" t="s">
        <v>53</v>
      </c>
      <c r="B12" s="23" t="s">
        <v>199</v>
      </c>
    </row>
    <row r="14" spans="1:13" x14ac:dyDescent="0.25">
      <c r="C14" t="s">
        <v>55</v>
      </c>
    </row>
    <row r="15" spans="1:13" x14ac:dyDescent="0.25">
      <c r="B15" s="1"/>
      <c r="C15" s="2">
        <v>2025</v>
      </c>
      <c r="D15" s="3">
        <v>2026</v>
      </c>
      <c r="E15" s="3">
        <v>2027</v>
      </c>
      <c r="F15" s="3">
        <v>2028</v>
      </c>
      <c r="G15" s="3">
        <v>2029</v>
      </c>
      <c r="H15" s="3">
        <v>2030</v>
      </c>
      <c r="I15" s="3">
        <v>2031</v>
      </c>
      <c r="J15" s="3">
        <v>2032</v>
      </c>
      <c r="K15" s="3">
        <v>2033</v>
      </c>
      <c r="L15" s="3">
        <v>2034</v>
      </c>
      <c r="M15" s="3">
        <v>2035</v>
      </c>
    </row>
    <row r="16" spans="1:13" x14ac:dyDescent="0.25">
      <c r="B16" s="4" t="s">
        <v>23</v>
      </c>
      <c r="C16" s="5"/>
      <c r="D16" s="5"/>
      <c r="E16" s="5"/>
      <c r="F16" s="5"/>
      <c r="G16" s="5"/>
      <c r="H16" s="5"/>
      <c r="I16" s="5"/>
      <c r="J16" s="5"/>
      <c r="K16" s="5"/>
      <c r="L16" s="5"/>
      <c r="M16" s="5"/>
    </row>
    <row r="17" spans="2:14" x14ac:dyDescent="0.25">
      <c r="B17" s="6" t="s">
        <v>24</v>
      </c>
      <c r="C17" s="72">
        <v>0</v>
      </c>
      <c r="D17" s="72">
        <v>0</v>
      </c>
      <c r="E17" s="72">
        <v>0</v>
      </c>
      <c r="F17" s="72">
        <v>0</v>
      </c>
      <c r="G17" s="72">
        <v>0</v>
      </c>
      <c r="H17" s="72">
        <v>50</v>
      </c>
      <c r="I17" s="72">
        <v>50</v>
      </c>
      <c r="J17" s="72">
        <v>50</v>
      </c>
      <c r="K17" s="72">
        <v>50</v>
      </c>
      <c r="L17" s="72">
        <v>500</v>
      </c>
      <c r="M17" s="76">
        <v>1000</v>
      </c>
    </row>
    <row r="18" spans="2:14" x14ac:dyDescent="0.25">
      <c r="B18" s="6" t="s">
        <v>25</v>
      </c>
      <c r="C18" s="72">
        <v>0</v>
      </c>
      <c r="D18" s="72">
        <v>500</v>
      </c>
      <c r="E18" s="72">
        <v>500</v>
      </c>
      <c r="F18" s="72">
        <v>600</v>
      </c>
      <c r="G18" s="72">
        <v>600</v>
      </c>
      <c r="H18" s="72">
        <v>1050</v>
      </c>
      <c r="I18" s="72">
        <v>1050</v>
      </c>
      <c r="J18" s="72">
        <v>1150</v>
      </c>
      <c r="K18" s="72">
        <v>1150</v>
      </c>
      <c r="L18" s="72">
        <v>1500</v>
      </c>
      <c r="M18" s="72">
        <v>1500</v>
      </c>
    </row>
    <row r="19" spans="2:14" x14ac:dyDescent="0.25">
      <c r="B19" s="6" t="s">
        <v>26</v>
      </c>
      <c r="C19" s="7"/>
      <c r="D19" s="7"/>
      <c r="E19" s="7"/>
      <c r="F19" s="7"/>
      <c r="G19" s="7"/>
      <c r="H19" s="7"/>
      <c r="I19" s="7"/>
      <c r="J19" s="7"/>
      <c r="K19" s="7"/>
      <c r="L19" s="7"/>
      <c r="M19" s="7"/>
    </row>
    <row r="20" spans="2:14" x14ac:dyDescent="0.25">
      <c r="B20" s="6" t="s">
        <v>27</v>
      </c>
      <c r="C20" s="7"/>
      <c r="D20" s="7"/>
      <c r="E20" s="7"/>
      <c r="F20" s="7"/>
      <c r="G20" s="7"/>
      <c r="H20" s="7"/>
      <c r="I20" s="7"/>
      <c r="J20" s="7"/>
      <c r="K20" s="7"/>
      <c r="L20" s="7"/>
      <c r="M20" s="7"/>
    </row>
    <row r="21" spans="2:14" x14ac:dyDescent="0.25">
      <c r="B21" s="6" t="s">
        <v>28</v>
      </c>
      <c r="C21" s="7"/>
      <c r="D21" s="7"/>
      <c r="E21" s="7"/>
      <c r="F21" s="7"/>
      <c r="G21" s="7"/>
      <c r="H21" s="7"/>
      <c r="I21" s="7"/>
      <c r="J21" s="7"/>
      <c r="K21" s="7"/>
      <c r="L21" s="7"/>
      <c r="M21" s="7"/>
    </row>
    <row r="22" spans="2:14" x14ac:dyDescent="0.25">
      <c r="B22" s="6" t="s">
        <v>29</v>
      </c>
      <c r="C22" s="7"/>
      <c r="D22" s="7"/>
      <c r="E22" s="7"/>
      <c r="F22" s="7"/>
      <c r="G22" s="7"/>
      <c r="H22" s="7"/>
      <c r="I22" s="7"/>
      <c r="J22" s="7"/>
      <c r="K22" s="7"/>
      <c r="L22" s="7"/>
      <c r="M22" s="7"/>
    </row>
    <row r="23" spans="2:14" x14ac:dyDescent="0.25">
      <c r="B23" s="6" t="s">
        <v>30</v>
      </c>
      <c r="C23" s="7"/>
      <c r="D23" s="7"/>
      <c r="E23" s="7"/>
      <c r="F23" s="7"/>
      <c r="G23" s="7"/>
      <c r="H23" s="7"/>
      <c r="I23" s="7"/>
      <c r="J23" s="7"/>
      <c r="K23" s="7"/>
      <c r="L23" s="7"/>
      <c r="M23" s="7"/>
    </row>
    <row r="24" spans="2:14" x14ac:dyDescent="0.25">
      <c r="B24" s="6" t="s">
        <v>31</v>
      </c>
      <c r="C24" s="7"/>
      <c r="D24" s="7">
        <v>5</v>
      </c>
      <c r="E24" s="7">
        <v>10</v>
      </c>
      <c r="F24" s="7">
        <v>15</v>
      </c>
      <c r="G24" s="7">
        <v>20</v>
      </c>
      <c r="H24" s="7">
        <v>25</v>
      </c>
      <c r="I24" s="7">
        <v>25</v>
      </c>
      <c r="J24" s="7">
        <v>25</v>
      </c>
      <c r="K24" s="7">
        <v>25</v>
      </c>
      <c r="L24" s="7">
        <v>25</v>
      </c>
      <c r="M24" s="7">
        <v>25</v>
      </c>
    </row>
    <row r="25" spans="2:14" x14ac:dyDescent="0.25">
      <c r="B25" s="6" t="s">
        <v>32</v>
      </c>
      <c r="C25" s="72">
        <v>0</v>
      </c>
      <c r="D25" s="72">
        <v>5</v>
      </c>
      <c r="E25" s="72">
        <v>140</v>
      </c>
      <c r="F25" s="72">
        <v>145</v>
      </c>
      <c r="G25" s="72">
        <v>150</v>
      </c>
      <c r="H25" s="72">
        <v>160</v>
      </c>
      <c r="I25" s="72">
        <v>165</v>
      </c>
      <c r="J25" s="72">
        <v>170</v>
      </c>
      <c r="K25" s="72">
        <v>175</v>
      </c>
      <c r="L25" s="72">
        <v>180</v>
      </c>
      <c r="M25" s="72">
        <v>360</v>
      </c>
    </row>
    <row r="26" spans="2:14" x14ac:dyDescent="0.25">
      <c r="B26" s="6" t="s">
        <v>33</v>
      </c>
      <c r="C26" s="72">
        <v>0</v>
      </c>
      <c r="D26" s="72">
        <v>5</v>
      </c>
      <c r="E26" s="72">
        <v>10</v>
      </c>
      <c r="F26" s="72">
        <v>15</v>
      </c>
      <c r="G26" s="72">
        <v>20</v>
      </c>
      <c r="H26" s="72">
        <v>240</v>
      </c>
      <c r="I26" s="72">
        <v>245</v>
      </c>
      <c r="J26" s="72">
        <v>250</v>
      </c>
      <c r="K26" s="72">
        <v>255</v>
      </c>
      <c r="L26" s="72">
        <v>260</v>
      </c>
      <c r="M26" s="72">
        <v>540</v>
      </c>
    </row>
    <row r="27" spans="2:14" x14ac:dyDescent="0.25">
      <c r="B27" s="6" t="s">
        <v>34</v>
      </c>
      <c r="C27" s="7"/>
      <c r="D27" s="7"/>
      <c r="E27" s="7"/>
      <c r="F27" s="7"/>
      <c r="G27" s="7"/>
      <c r="H27" s="7"/>
      <c r="I27" s="7"/>
      <c r="J27" s="7"/>
      <c r="K27" s="7"/>
      <c r="L27" s="7"/>
      <c r="M27" s="7"/>
    </row>
    <row r="28" spans="2:14" x14ac:dyDescent="0.25">
      <c r="B28" s="8" t="s">
        <v>35</v>
      </c>
      <c r="C28" s="7"/>
      <c r="D28" s="7"/>
      <c r="E28" s="7"/>
      <c r="F28" s="7"/>
      <c r="G28" s="7"/>
      <c r="H28" s="7"/>
      <c r="I28" s="7"/>
      <c r="J28" s="7"/>
      <c r="K28" s="7"/>
      <c r="L28" s="7"/>
      <c r="M28" s="7"/>
    </row>
    <row r="29" spans="2:14" x14ac:dyDescent="0.25">
      <c r="B29" s="9" t="s">
        <v>36</v>
      </c>
      <c r="C29" s="10"/>
      <c r="D29" s="10"/>
      <c r="E29" s="10"/>
      <c r="F29" s="10"/>
      <c r="G29" s="10"/>
      <c r="H29" s="10"/>
      <c r="I29" s="10"/>
      <c r="J29" s="10"/>
      <c r="K29" s="10"/>
      <c r="L29" s="10"/>
      <c r="M29" s="10"/>
    </row>
    <row r="30" spans="2:14" x14ac:dyDescent="0.25">
      <c r="B30" s="12" t="s">
        <v>3</v>
      </c>
      <c r="C30" s="7">
        <v>10</v>
      </c>
      <c r="D30" s="7">
        <v>13.103999999999999</v>
      </c>
      <c r="E30" s="7">
        <v>17.1714816</v>
      </c>
      <c r="F30" s="7">
        <v>22.50150948864</v>
      </c>
      <c r="G30" s="7">
        <v>29.485978033913856</v>
      </c>
      <c r="H30" s="7">
        <v>38.63842561564072</v>
      </c>
      <c r="I30" s="7">
        <v>50.631792926735599</v>
      </c>
      <c r="J30" s="7">
        <v>66.347901451194332</v>
      </c>
      <c r="K30" s="7">
        <v>86.942290061645053</v>
      </c>
      <c r="L30" s="7">
        <v>113.92917689677968</v>
      </c>
      <c r="M30" s="7">
        <v>149.26999999999998</v>
      </c>
      <c r="N30" s="51"/>
    </row>
    <row r="31" spans="2:14" x14ac:dyDescent="0.25">
      <c r="B31" s="12" t="s">
        <v>5</v>
      </c>
      <c r="C31" s="7">
        <v>0</v>
      </c>
      <c r="D31" s="7">
        <v>0</v>
      </c>
      <c r="E31" s="7">
        <v>0</v>
      </c>
      <c r="F31" s="7">
        <v>0</v>
      </c>
      <c r="G31" s="7">
        <v>0</v>
      </c>
      <c r="H31" s="7">
        <v>0</v>
      </c>
      <c r="I31" s="7">
        <v>0</v>
      </c>
      <c r="J31" s="7">
        <v>0</v>
      </c>
      <c r="K31" s="7">
        <v>0</v>
      </c>
      <c r="L31" s="7">
        <v>0</v>
      </c>
      <c r="M31" s="7">
        <v>0</v>
      </c>
    </row>
    <row r="32" spans="2:14" x14ac:dyDescent="0.25">
      <c r="B32" s="12" t="s">
        <v>37</v>
      </c>
      <c r="C32" s="7">
        <v>10</v>
      </c>
      <c r="D32" s="7">
        <v>12.32</v>
      </c>
      <c r="E32" s="7">
        <v>15.178240000000001</v>
      </c>
      <c r="F32" s="7">
        <v>18.699591680000001</v>
      </c>
      <c r="G32" s="7">
        <v>23.03789694976</v>
      </c>
      <c r="H32" s="7">
        <v>28.382689042104321</v>
      </c>
      <c r="I32" s="7">
        <v>34.967472899872526</v>
      </c>
      <c r="J32" s="7">
        <v>43.07992661264295</v>
      </c>
      <c r="K32" s="7">
        <v>53.074469586776111</v>
      </c>
      <c r="L32" s="7">
        <v>65.387746530908174</v>
      </c>
      <c r="M32" s="7">
        <f>301.9+68.7-M45</f>
        <v>80.599999999999966</v>
      </c>
      <c r="N32" s="51"/>
    </row>
    <row r="33" spans="2:13" x14ac:dyDescent="0.25">
      <c r="B33" s="50" t="s">
        <v>38</v>
      </c>
      <c r="C33" s="52" t="s">
        <v>77</v>
      </c>
      <c r="D33" s="52" t="s">
        <v>77</v>
      </c>
      <c r="E33" s="52" t="s">
        <v>77</v>
      </c>
      <c r="F33" s="52" t="s">
        <v>77</v>
      </c>
      <c r="G33" s="52">
        <v>3</v>
      </c>
      <c r="H33" s="52">
        <v>5</v>
      </c>
      <c r="I33" s="52">
        <v>9</v>
      </c>
      <c r="J33" s="52">
        <v>12</v>
      </c>
      <c r="K33" s="52">
        <v>14</v>
      </c>
      <c r="L33" s="52">
        <v>16</v>
      </c>
      <c r="M33" s="52">
        <v>18</v>
      </c>
    </row>
    <row r="35" spans="2:13" x14ac:dyDescent="0.25">
      <c r="C35" t="s">
        <v>56</v>
      </c>
    </row>
    <row r="36" spans="2:13" x14ac:dyDescent="0.25">
      <c r="C36" s="3">
        <v>2025</v>
      </c>
      <c r="D36" s="3">
        <v>2026</v>
      </c>
      <c r="E36" s="3">
        <v>2027</v>
      </c>
      <c r="F36" s="3">
        <v>2028</v>
      </c>
      <c r="G36" s="3">
        <v>2029</v>
      </c>
      <c r="H36" s="3">
        <v>2030</v>
      </c>
      <c r="I36" s="3">
        <v>2031</v>
      </c>
      <c r="J36" s="3">
        <v>2032</v>
      </c>
      <c r="K36" s="3">
        <v>2033</v>
      </c>
      <c r="L36" s="3">
        <v>2034</v>
      </c>
      <c r="M36" s="3">
        <v>2035</v>
      </c>
    </row>
    <row r="37" spans="2:13" x14ac:dyDescent="0.25">
      <c r="B37" s="4" t="s">
        <v>57</v>
      </c>
      <c r="C37" s="5"/>
      <c r="D37" s="5"/>
      <c r="E37" s="5"/>
      <c r="F37" s="5"/>
      <c r="G37" s="5"/>
      <c r="H37" s="5"/>
      <c r="I37" s="5"/>
      <c r="J37" s="5"/>
      <c r="K37" s="5"/>
      <c r="L37" s="5"/>
      <c r="M37" s="5"/>
    </row>
    <row r="38" spans="2:13" x14ac:dyDescent="0.25">
      <c r="B38" s="13" t="s">
        <v>58</v>
      </c>
      <c r="C38" s="7">
        <v>200</v>
      </c>
      <c r="D38" s="7">
        <v>200</v>
      </c>
      <c r="E38" s="7">
        <v>200</v>
      </c>
      <c r="F38" s="7">
        <v>200</v>
      </c>
      <c r="G38" s="7">
        <v>200</v>
      </c>
      <c r="H38" s="7">
        <v>200</v>
      </c>
      <c r="I38" s="7">
        <v>200</v>
      </c>
      <c r="J38" s="7">
        <v>200</v>
      </c>
      <c r="K38" s="7">
        <v>200</v>
      </c>
      <c r="L38" s="7">
        <v>200</v>
      </c>
      <c r="M38" s="7"/>
    </row>
    <row r="39" spans="2:13" x14ac:dyDescent="0.25">
      <c r="B39" s="13" t="s">
        <v>59</v>
      </c>
      <c r="C39" s="7">
        <v>595</v>
      </c>
      <c r="D39" s="7">
        <v>595</v>
      </c>
      <c r="E39" s="7">
        <v>595</v>
      </c>
      <c r="F39" s="7">
        <v>595</v>
      </c>
      <c r="G39" s="7">
        <v>595</v>
      </c>
      <c r="H39" s="7">
        <v>595</v>
      </c>
      <c r="I39" s="7">
        <v>595</v>
      </c>
      <c r="J39" s="7">
        <v>595</v>
      </c>
      <c r="K39" s="7">
        <v>595</v>
      </c>
      <c r="L39" s="7">
        <v>595</v>
      </c>
      <c r="M39" s="7"/>
    </row>
    <row r="40" spans="2:13" x14ac:dyDescent="0.25">
      <c r="B40" s="13" t="s">
        <v>60</v>
      </c>
      <c r="C40" s="7">
        <v>0</v>
      </c>
      <c r="D40" s="7">
        <v>0</v>
      </c>
      <c r="E40" s="7">
        <v>0</v>
      </c>
      <c r="F40" s="7">
        <v>0</v>
      </c>
      <c r="G40" s="7">
        <v>0</v>
      </c>
      <c r="H40" s="7">
        <v>0</v>
      </c>
      <c r="I40" s="7">
        <v>0</v>
      </c>
      <c r="J40" s="7">
        <v>0</v>
      </c>
      <c r="K40" s="7">
        <v>0</v>
      </c>
      <c r="L40" s="7">
        <v>0</v>
      </c>
      <c r="M40" s="7">
        <v>0</v>
      </c>
    </row>
    <row r="41" spans="2:13" x14ac:dyDescent="0.25">
      <c r="B41" s="13" t="s">
        <v>61</v>
      </c>
      <c r="C41" s="7">
        <v>430</v>
      </c>
      <c r="D41" s="7">
        <v>430</v>
      </c>
      <c r="E41" s="7">
        <v>430</v>
      </c>
      <c r="F41" s="7">
        <v>430</v>
      </c>
      <c r="G41" s="7">
        <v>430</v>
      </c>
      <c r="H41" s="7">
        <v>430</v>
      </c>
      <c r="I41" s="7">
        <v>430</v>
      </c>
      <c r="J41" s="7">
        <v>430</v>
      </c>
      <c r="K41" s="7">
        <v>430</v>
      </c>
      <c r="L41" s="7">
        <v>430</v>
      </c>
      <c r="M41" s="7">
        <v>430</v>
      </c>
    </row>
    <row r="42" spans="2:13" x14ac:dyDescent="0.25">
      <c r="B42" s="13" t="s">
        <v>62</v>
      </c>
      <c r="C42" s="7">
        <v>105</v>
      </c>
      <c r="D42" s="7">
        <v>105</v>
      </c>
      <c r="E42" s="7">
        <v>105</v>
      </c>
      <c r="F42" s="7">
        <v>105</v>
      </c>
      <c r="G42" s="7">
        <v>105</v>
      </c>
      <c r="H42" s="7">
        <v>105</v>
      </c>
      <c r="I42" s="7">
        <v>105</v>
      </c>
      <c r="J42" s="7">
        <v>105</v>
      </c>
      <c r="K42" s="7">
        <v>105</v>
      </c>
      <c r="L42" s="7">
        <v>105</v>
      </c>
      <c r="M42" s="7">
        <v>105</v>
      </c>
    </row>
    <row r="43" spans="2:13" x14ac:dyDescent="0.25">
      <c r="B43" s="13" t="s">
        <v>63</v>
      </c>
      <c r="C43" s="14">
        <v>1795.6</v>
      </c>
      <c r="D43" s="14">
        <v>1795.6</v>
      </c>
      <c r="E43" s="14">
        <v>1795.6</v>
      </c>
      <c r="F43" s="14">
        <v>1735.8</v>
      </c>
      <c r="G43" s="14">
        <v>1735.8</v>
      </c>
      <c r="H43" s="14">
        <v>1735.8</v>
      </c>
      <c r="I43" s="14">
        <v>1735.8</v>
      </c>
      <c r="J43" s="14">
        <v>1735.8</v>
      </c>
      <c r="K43" s="14">
        <v>1370.1999999999998</v>
      </c>
      <c r="L43" s="14">
        <v>1070.5</v>
      </c>
      <c r="M43" s="14">
        <v>863.9</v>
      </c>
    </row>
    <row r="44" spans="2:13" x14ac:dyDescent="0.25">
      <c r="B44" s="13" t="s">
        <v>64</v>
      </c>
      <c r="C44" s="14">
        <v>944.2</v>
      </c>
      <c r="D44" s="14">
        <v>944.2</v>
      </c>
      <c r="E44" s="14">
        <v>944.2</v>
      </c>
      <c r="F44" s="14">
        <v>944.2</v>
      </c>
      <c r="G44" s="14">
        <v>944.2</v>
      </c>
      <c r="H44" s="14">
        <v>944.2</v>
      </c>
      <c r="I44" s="14">
        <v>944.2</v>
      </c>
      <c r="J44" s="14">
        <v>825.7</v>
      </c>
      <c r="K44" s="14">
        <v>825.7</v>
      </c>
      <c r="L44" s="14">
        <v>825.7</v>
      </c>
      <c r="M44" s="14">
        <v>825.7</v>
      </c>
    </row>
    <row r="45" spans="2:13" x14ac:dyDescent="0.25">
      <c r="B45" s="13" t="s">
        <v>175</v>
      </c>
      <c r="C45" s="7">
        <v>134</v>
      </c>
      <c r="D45" s="7">
        <v>152</v>
      </c>
      <c r="E45" s="7">
        <v>170</v>
      </c>
      <c r="F45" s="7">
        <v>188</v>
      </c>
      <c r="G45" s="7">
        <v>206</v>
      </c>
      <c r="H45" s="7">
        <v>220</v>
      </c>
      <c r="I45" s="7">
        <v>234</v>
      </c>
      <c r="J45" s="7">
        <v>248</v>
      </c>
      <c r="K45" s="7">
        <v>262</v>
      </c>
      <c r="L45" s="7">
        <v>276</v>
      </c>
      <c r="M45" s="7">
        <v>290</v>
      </c>
    </row>
    <row r="46" spans="2:13" ht="15.75" thickBot="1" x14ac:dyDescent="0.3">
      <c r="B46" s="18" t="s">
        <v>176</v>
      </c>
      <c r="C46" s="19">
        <v>34</v>
      </c>
      <c r="D46" s="19">
        <v>42</v>
      </c>
      <c r="E46" s="19">
        <v>42</v>
      </c>
      <c r="F46" s="19">
        <v>42</v>
      </c>
      <c r="G46" s="19">
        <v>42</v>
      </c>
      <c r="H46" s="19">
        <v>42</v>
      </c>
      <c r="I46" s="19">
        <v>42</v>
      </c>
      <c r="J46" s="19">
        <v>42</v>
      </c>
      <c r="K46" s="19">
        <v>42</v>
      </c>
      <c r="L46" s="19">
        <v>42</v>
      </c>
      <c r="M46" s="19">
        <v>42</v>
      </c>
    </row>
    <row r="47" spans="2:13" ht="15.75" thickTop="1" x14ac:dyDescent="0.25">
      <c r="B47" s="16" t="s">
        <v>65</v>
      </c>
      <c r="C47" s="17">
        <f>SUM(C38:C46)</f>
        <v>4237.8</v>
      </c>
      <c r="D47" s="17">
        <f t="shared" ref="D47:M47" si="0">SUM(D38:D46)</f>
        <v>4263.8</v>
      </c>
      <c r="E47" s="17">
        <f t="shared" si="0"/>
        <v>4281.8</v>
      </c>
      <c r="F47" s="17">
        <f t="shared" si="0"/>
        <v>4240</v>
      </c>
      <c r="G47" s="17">
        <f t="shared" si="0"/>
        <v>4258</v>
      </c>
      <c r="H47" s="17">
        <f t="shared" si="0"/>
        <v>4272</v>
      </c>
      <c r="I47" s="17">
        <f t="shared" si="0"/>
        <v>4286</v>
      </c>
      <c r="J47" s="17">
        <f t="shared" si="0"/>
        <v>4181.5</v>
      </c>
      <c r="K47" s="17">
        <f t="shared" si="0"/>
        <v>3829.8999999999996</v>
      </c>
      <c r="L47" s="17">
        <f t="shared" si="0"/>
        <v>3544.2</v>
      </c>
      <c r="M47" s="17">
        <f t="shared" si="0"/>
        <v>2556.6000000000004</v>
      </c>
    </row>
    <row r="48" spans="2:13" x14ac:dyDescent="0.25">
      <c r="B48" s="20"/>
      <c r="C48" s="21"/>
      <c r="D48" s="21"/>
      <c r="E48" s="21"/>
      <c r="F48" s="21"/>
      <c r="G48" s="21"/>
      <c r="H48" s="21"/>
      <c r="I48" s="21"/>
      <c r="J48" s="21"/>
      <c r="K48" s="21"/>
      <c r="L48" s="21"/>
      <c r="M48" s="21"/>
    </row>
    <row r="49" spans="2:13" x14ac:dyDescent="0.25">
      <c r="B49" s="22" t="s">
        <v>66</v>
      </c>
    </row>
    <row r="50" spans="2:13" x14ac:dyDescent="0.25">
      <c r="B50" s="15" t="s">
        <v>3</v>
      </c>
      <c r="C50" s="7">
        <v>46.65</v>
      </c>
      <c r="D50" s="7">
        <v>55.129999999999995</v>
      </c>
      <c r="E50" s="7">
        <v>61.389999999999993</v>
      </c>
      <c r="F50" s="7">
        <v>68.19</v>
      </c>
      <c r="G50" s="7">
        <v>75.63</v>
      </c>
      <c r="H50" s="7">
        <v>84.22999999999999</v>
      </c>
      <c r="I50" s="7">
        <v>91.469999999999985</v>
      </c>
      <c r="J50" s="7">
        <v>98.70999999999998</v>
      </c>
      <c r="K50" s="7">
        <v>105.94999999999997</v>
      </c>
      <c r="L50" s="7">
        <v>113.18999999999997</v>
      </c>
      <c r="M50" s="7">
        <v>120.42999999999996</v>
      </c>
    </row>
    <row r="51" spans="2:13" x14ac:dyDescent="0.25">
      <c r="B51" s="15" t="s">
        <v>67</v>
      </c>
      <c r="C51" s="7">
        <v>37</v>
      </c>
      <c r="D51" s="7">
        <v>73</v>
      </c>
      <c r="E51" s="7">
        <v>108</v>
      </c>
      <c r="F51" s="7">
        <v>142</v>
      </c>
      <c r="G51" s="7">
        <v>174</v>
      </c>
      <c r="H51" s="7">
        <v>205</v>
      </c>
      <c r="I51" s="7">
        <v>236</v>
      </c>
      <c r="J51" s="7">
        <v>267</v>
      </c>
      <c r="K51" s="7">
        <v>298</v>
      </c>
      <c r="L51" s="7">
        <v>329</v>
      </c>
      <c r="M51" s="7">
        <v>360</v>
      </c>
    </row>
    <row r="52" spans="2:13" x14ac:dyDescent="0.25">
      <c r="B52" s="28"/>
      <c r="C52" s="11"/>
      <c r="D52" s="11"/>
      <c r="E52" s="11"/>
      <c r="F52" s="11"/>
      <c r="G52" s="11"/>
      <c r="H52" s="11"/>
      <c r="I52" s="11"/>
      <c r="J52" s="11"/>
      <c r="K52" s="11"/>
      <c r="L52" s="11"/>
      <c r="M52" s="11"/>
    </row>
    <row r="53" spans="2:13" x14ac:dyDescent="0.25">
      <c r="B53" s="28"/>
      <c r="C53" s="11"/>
      <c r="D53" s="11"/>
      <c r="E53" s="11"/>
      <c r="F53" s="11"/>
      <c r="G53" s="11"/>
      <c r="H53" s="11"/>
      <c r="I53" s="11"/>
      <c r="J53" s="11"/>
      <c r="K53" s="11"/>
      <c r="L53" s="11"/>
      <c r="M53" s="11"/>
    </row>
  </sheetData>
  <pageMargins left="0.7" right="0.7" top="0.75" bottom="0.75" header="0.3" footer="0.3"/>
  <pageSetup scale="57" orientation="landscape" horizontalDpi="1200" verticalDpi="1200" r:id="rId1"/>
  <headerFooter>
    <oddFooter>&amp;L&amp;F&amp;C&amp;A</oddFooter>
  </headerFooter>
  <legacyDrawing r:id="rId2"/>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A820B5C-10FE-4F3B-81EE-DD28E957C1C5}">
  <sheetPr>
    <tabColor theme="5" tint="-0.249977111117893"/>
    <pageSetUpPr fitToPage="1"/>
  </sheetPr>
  <dimension ref="B1:C15"/>
  <sheetViews>
    <sheetView zoomScale="90" zoomScaleNormal="90" workbookViewId="0"/>
  </sheetViews>
  <sheetFormatPr defaultRowHeight="15" x14ac:dyDescent="0.25"/>
  <cols>
    <col min="2" max="2" width="50.5703125" customWidth="1"/>
    <col min="3" max="3" width="81.7109375" customWidth="1"/>
  </cols>
  <sheetData>
    <row r="1" spans="2:3" x14ac:dyDescent="0.25">
      <c r="B1" s="31" t="s">
        <v>95</v>
      </c>
      <c r="C1" s="32"/>
    </row>
    <row r="2" spans="2:3" x14ac:dyDescent="0.25">
      <c r="B2" s="32"/>
      <c r="C2" s="32"/>
    </row>
    <row r="3" spans="2:3" ht="15.75" x14ac:dyDescent="0.25">
      <c r="B3" s="33" t="s">
        <v>96</v>
      </c>
      <c r="C3" s="33" t="s">
        <v>97</v>
      </c>
    </row>
    <row r="4" spans="2:3" ht="47.25" x14ac:dyDescent="0.25">
      <c r="B4" s="34" t="s">
        <v>98</v>
      </c>
      <c r="C4" s="34" t="s">
        <v>99</v>
      </c>
    </row>
    <row r="5" spans="2:3" ht="47.25" x14ac:dyDescent="0.25">
      <c r="B5" s="78" t="s">
        <v>100</v>
      </c>
      <c r="C5" s="53" t="s">
        <v>101</v>
      </c>
    </row>
    <row r="6" spans="2:3" ht="31.5" x14ac:dyDescent="0.25">
      <c r="B6" s="79"/>
      <c r="C6" s="54" t="s">
        <v>102</v>
      </c>
    </row>
    <row r="7" spans="2:3" ht="31.5" x14ac:dyDescent="0.25">
      <c r="B7" s="79"/>
      <c r="C7" s="54" t="s">
        <v>103</v>
      </c>
    </row>
    <row r="8" spans="2:3" ht="31.5" x14ac:dyDescent="0.25">
      <c r="B8" s="79"/>
      <c r="C8" s="54" t="s">
        <v>104</v>
      </c>
    </row>
    <row r="9" spans="2:3" ht="47.25" x14ac:dyDescent="0.25">
      <c r="B9" s="79"/>
      <c r="C9" s="54" t="s">
        <v>105</v>
      </c>
    </row>
    <row r="10" spans="2:3" ht="47.25" x14ac:dyDescent="0.25">
      <c r="B10" s="80"/>
      <c r="C10" s="55" t="s">
        <v>106</v>
      </c>
    </row>
    <row r="11" spans="2:3" ht="78.75" x14ac:dyDescent="0.25">
      <c r="B11" s="34" t="s">
        <v>107</v>
      </c>
      <c r="C11" s="34" t="s">
        <v>108</v>
      </c>
    </row>
    <row r="12" spans="2:3" ht="47.25" x14ac:dyDescent="0.25">
      <c r="B12" s="78" t="s">
        <v>109</v>
      </c>
      <c r="C12" s="53" t="s">
        <v>110</v>
      </c>
    </row>
    <row r="13" spans="2:3" ht="15.75" x14ac:dyDescent="0.25">
      <c r="B13" s="79"/>
      <c r="C13" s="54" t="s">
        <v>111</v>
      </c>
    </row>
    <row r="14" spans="2:3" ht="31.5" x14ac:dyDescent="0.25">
      <c r="B14" s="79"/>
      <c r="C14" s="54" t="s">
        <v>112</v>
      </c>
    </row>
    <row r="15" spans="2:3" ht="31.5" x14ac:dyDescent="0.25">
      <c r="B15" s="80"/>
      <c r="C15" s="55" t="s">
        <v>113</v>
      </c>
    </row>
  </sheetData>
  <mergeCells count="2">
    <mergeCell ref="B5:B10"/>
    <mergeCell ref="B12:B15"/>
  </mergeCells>
  <pageMargins left="0.7" right="0.7" top="0.75" bottom="0.75" header="0.3" footer="0.3"/>
  <pageSetup scale="86" orientation="landscape" horizontalDpi="1200" verticalDpi="1200" r:id="rId1"/>
  <headerFooter>
    <oddFooter>&amp;L&amp;F&amp;C&amp;A</oddFooter>
  </headerFooter>
</worksheet>
</file>

<file path=xl/worksheets/sheet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0CA4C11-4F14-4A26-90A3-291AC7C23787}">
  <sheetPr>
    <tabColor theme="5" tint="-0.249977111117893"/>
    <pageSetUpPr fitToPage="1"/>
  </sheetPr>
  <dimension ref="B1:G79"/>
  <sheetViews>
    <sheetView zoomScale="90" zoomScaleNormal="90" workbookViewId="0"/>
  </sheetViews>
  <sheetFormatPr defaultRowHeight="15" x14ac:dyDescent="0.25"/>
  <cols>
    <col min="2" max="2" width="37.7109375" customWidth="1"/>
    <col min="3" max="3" width="67.5703125" customWidth="1"/>
    <col min="4" max="7" width="15.140625" customWidth="1"/>
  </cols>
  <sheetData>
    <row r="1" spans="2:7" x14ac:dyDescent="0.25">
      <c r="B1" s="31" t="s">
        <v>114</v>
      </c>
    </row>
    <row r="2" spans="2:7" x14ac:dyDescent="0.25">
      <c r="B2" s="31"/>
    </row>
    <row r="3" spans="2:7" ht="30" x14ac:dyDescent="0.25">
      <c r="B3" s="40" t="s">
        <v>115</v>
      </c>
      <c r="C3" s="39" t="s">
        <v>116</v>
      </c>
    </row>
    <row r="5" spans="2:7" x14ac:dyDescent="0.25">
      <c r="B5" s="30" t="s">
        <v>117</v>
      </c>
      <c r="C5" s="30" t="s">
        <v>118</v>
      </c>
    </row>
    <row r="6" spans="2:7" ht="45" x14ac:dyDescent="0.25">
      <c r="B6" s="35" t="s">
        <v>119</v>
      </c>
      <c r="C6" s="39" t="s">
        <v>120</v>
      </c>
    </row>
    <row r="7" spans="2:7" x14ac:dyDescent="0.25">
      <c r="B7" s="35" t="s">
        <v>121</v>
      </c>
      <c r="C7" s="29" t="s">
        <v>145</v>
      </c>
    </row>
    <row r="8" spans="2:7" ht="60" x14ac:dyDescent="0.25">
      <c r="B8" s="35" t="s">
        <v>146</v>
      </c>
      <c r="C8" s="39" t="s">
        <v>147</v>
      </c>
    </row>
    <row r="9" spans="2:7" ht="90" x14ac:dyDescent="0.25">
      <c r="B9" s="36" t="s">
        <v>122</v>
      </c>
      <c r="C9" s="39" t="s">
        <v>123</v>
      </c>
    </row>
    <row r="11" spans="2:7" x14ac:dyDescent="0.25">
      <c r="B11" s="1" t="s">
        <v>124</v>
      </c>
    </row>
    <row r="12" spans="2:7" x14ac:dyDescent="0.25">
      <c r="B12" s="32"/>
      <c r="C12" s="31"/>
      <c r="D12" s="32"/>
      <c r="E12" s="32"/>
      <c r="F12" s="32"/>
      <c r="G12" s="32"/>
    </row>
    <row r="13" spans="2:7" ht="94.5" x14ac:dyDescent="0.25">
      <c r="B13" s="38" t="s">
        <v>125</v>
      </c>
      <c r="C13" s="38" t="s">
        <v>126</v>
      </c>
      <c r="D13" s="37" t="s">
        <v>127</v>
      </c>
      <c r="E13" s="38" t="s">
        <v>128</v>
      </c>
      <c r="F13" s="38" t="s">
        <v>129</v>
      </c>
      <c r="G13" s="45" t="s">
        <v>130</v>
      </c>
    </row>
    <row r="14" spans="2:7" x14ac:dyDescent="0.25">
      <c r="B14" s="46">
        <v>2000</v>
      </c>
      <c r="C14" s="47">
        <v>2383</v>
      </c>
      <c r="D14" s="48" t="s">
        <v>131</v>
      </c>
      <c r="E14" s="48" t="s">
        <v>132</v>
      </c>
      <c r="F14" s="48" t="s">
        <v>131</v>
      </c>
      <c r="G14" s="47">
        <v>2383</v>
      </c>
    </row>
    <row r="15" spans="2:7" x14ac:dyDescent="0.25">
      <c r="B15" s="46">
        <v>2001</v>
      </c>
      <c r="C15" s="47">
        <v>2023</v>
      </c>
      <c r="D15" s="48" t="s">
        <v>131</v>
      </c>
      <c r="E15" s="48" t="s">
        <v>132</v>
      </c>
      <c r="F15" s="48" t="s">
        <v>131</v>
      </c>
      <c r="G15" s="47">
        <v>2023</v>
      </c>
    </row>
    <row r="16" spans="2:7" x14ac:dyDescent="0.25">
      <c r="B16" s="46">
        <v>2002</v>
      </c>
      <c r="C16" s="47">
        <v>2037</v>
      </c>
      <c r="D16" s="48" t="s">
        <v>131</v>
      </c>
      <c r="E16" s="48" t="s">
        <v>132</v>
      </c>
      <c r="F16" s="48" t="s">
        <v>131</v>
      </c>
      <c r="G16" s="47">
        <v>2037</v>
      </c>
    </row>
    <row r="17" spans="2:7" x14ac:dyDescent="0.25">
      <c r="B17" s="46">
        <v>2003</v>
      </c>
      <c r="C17" s="47">
        <v>2062</v>
      </c>
      <c r="D17" s="48" t="s">
        <v>131</v>
      </c>
      <c r="E17" s="48" t="s">
        <v>132</v>
      </c>
      <c r="F17" s="48" t="s">
        <v>131</v>
      </c>
      <c r="G17" s="47">
        <v>2062</v>
      </c>
    </row>
    <row r="18" spans="2:7" x14ac:dyDescent="0.25">
      <c r="B18" s="46">
        <v>2004</v>
      </c>
      <c r="C18" s="47">
        <v>2103</v>
      </c>
      <c r="D18" s="48" t="s">
        <v>131</v>
      </c>
      <c r="E18" s="48" t="s">
        <v>132</v>
      </c>
      <c r="F18" s="48" t="s">
        <v>131</v>
      </c>
      <c r="G18" s="47">
        <v>2103</v>
      </c>
    </row>
    <row r="19" spans="2:7" x14ac:dyDescent="0.25">
      <c r="B19" s="46">
        <v>2005</v>
      </c>
      <c r="C19" s="47">
        <v>2445</v>
      </c>
      <c r="D19" s="48" t="s">
        <v>131</v>
      </c>
      <c r="E19" s="48" t="s">
        <v>132</v>
      </c>
      <c r="F19" s="48" t="s">
        <v>131</v>
      </c>
      <c r="G19" s="47">
        <v>2445</v>
      </c>
    </row>
    <row r="20" spans="2:7" x14ac:dyDescent="0.25">
      <c r="B20" s="46">
        <v>2006</v>
      </c>
      <c r="C20" s="47">
        <v>2430</v>
      </c>
      <c r="D20" s="48" t="s">
        <v>131</v>
      </c>
      <c r="E20" s="48" t="s">
        <v>132</v>
      </c>
      <c r="F20" s="48" t="s">
        <v>131</v>
      </c>
      <c r="G20" s="47">
        <v>2430</v>
      </c>
    </row>
    <row r="21" spans="2:7" x14ac:dyDescent="0.25">
      <c r="B21" s="46">
        <v>2007</v>
      </c>
      <c r="C21" s="47">
        <v>2391</v>
      </c>
      <c r="D21" s="48" t="s">
        <v>131</v>
      </c>
      <c r="E21" s="48" t="s">
        <v>132</v>
      </c>
      <c r="F21" s="48" t="s">
        <v>131</v>
      </c>
      <c r="G21" s="47">
        <v>2391</v>
      </c>
    </row>
    <row r="22" spans="2:7" x14ac:dyDescent="0.25">
      <c r="B22" s="46">
        <v>2008</v>
      </c>
      <c r="C22" s="47">
        <v>2514</v>
      </c>
      <c r="D22" s="48" t="s">
        <v>131</v>
      </c>
      <c r="E22" s="48" t="s">
        <v>132</v>
      </c>
      <c r="F22" s="48" t="s">
        <v>131</v>
      </c>
      <c r="G22" s="47">
        <v>2514</v>
      </c>
    </row>
    <row r="23" spans="2:7" x14ac:dyDescent="0.25">
      <c r="B23" s="46">
        <v>2009</v>
      </c>
      <c r="C23" s="47">
        <v>2602</v>
      </c>
      <c r="D23" s="48" t="s">
        <v>131</v>
      </c>
      <c r="E23" s="48" t="s">
        <v>132</v>
      </c>
      <c r="F23" s="48" t="s">
        <v>131</v>
      </c>
      <c r="G23" s="47">
        <v>2602</v>
      </c>
    </row>
    <row r="24" spans="2:7" x14ac:dyDescent="0.25">
      <c r="B24" s="46">
        <v>2010</v>
      </c>
      <c r="C24" s="47">
        <v>2628</v>
      </c>
      <c r="D24" s="48" t="s">
        <v>131</v>
      </c>
      <c r="E24" s="48" t="s">
        <v>132</v>
      </c>
      <c r="F24" s="48" t="s">
        <v>131</v>
      </c>
      <c r="G24" s="47">
        <v>2628</v>
      </c>
    </row>
    <row r="25" spans="2:7" x14ac:dyDescent="0.25">
      <c r="B25" s="46">
        <v>2011</v>
      </c>
      <c r="C25" s="47">
        <v>2714</v>
      </c>
      <c r="D25" s="48" t="s">
        <v>131</v>
      </c>
      <c r="E25" s="48" t="s">
        <v>132</v>
      </c>
      <c r="F25" s="48" t="s">
        <v>131</v>
      </c>
      <c r="G25" s="47">
        <v>2714</v>
      </c>
    </row>
    <row r="26" spans="2:7" x14ac:dyDescent="0.25">
      <c r="B26" s="46">
        <v>2012</v>
      </c>
      <c r="C26" s="47">
        <v>2702</v>
      </c>
      <c r="D26" s="48" t="s">
        <v>131</v>
      </c>
      <c r="E26" s="48" t="s">
        <v>132</v>
      </c>
      <c r="F26" s="48" t="s">
        <v>131</v>
      </c>
      <c r="G26" s="47">
        <v>2702</v>
      </c>
    </row>
    <row r="27" spans="2:7" x14ac:dyDescent="0.25">
      <c r="B27" s="46">
        <v>2013</v>
      </c>
      <c r="C27" s="47">
        <v>2592</v>
      </c>
      <c r="D27" s="48" t="s">
        <v>131</v>
      </c>
      <c r="E27" s="48" t="s">
        <v>132</v>
      </c>
      <c r="F27" s="48" t="s">
        <v>131</v>
      </c>
      <c r="G27" s="47">
        <v>2592</v>
      </c>
    </row>
    <row r="28" spans="2:7" x14ac:dyDescent="0.25">
      <c r="B28" s="46">
        <v>2014</v>
      </c>
      <c r="C28" s="47">
        <v>2578</v>
      </c>
      <c r="D28" s="48" t="s">
        <v>131</v>
      </c>
      <c r="E28" s="48" t="s">
        <v>132</v>
      </c>
      <c r="F28" s="48" t="s">
        <v>131</v>
      </c>
      <c r="G28" s="47">
        <v>2578</v>
      </c>
    </row>
    <row r="29" spans="2:7" x14ac:dyDescent="0.25">
      <c r="B29" s="46">
        <v>2015</v>
      </c>
      <c r="C29" s="47">
        <v>2735</v>
      </c>
      <c r="D29" s="48" t="s">
        <v>131</v>
      </c>
      <c r="E29" s="48" t="s">
        <v>132</v>
      </c>
      <c r="F29" s="48" t="s">
        <v>131</v>
      </c>
      <c r="G29" s="47">
        <v>2735</v>
      </c>
    </row>
    <row r="30" spans="2:7" x14ac:dyDescent="0.25">
      <c r="B30" s="46">
        <v>2016</v>
      </c>
      <c r="C30" s="47">
        <v>2755</v>
      </c>
      <c r="D30" s="48" t="s">
        <v>131</v>
      </c>
      <c r="E30" s="48" t="s">
        <v>132</v>
      </c>
      <c r="F30" s="48" t="s">
        <v>131</v>
      </c>
      <c r="G30" s="47">
        <v>2755</v>
      </c>
    </row>
    <row r="31" spans="2:7" x14ac:dyDescent="0.25">
      <c r="B31" s="46">
        <v>2017</v>
      </c>
      <c r="C31" s="47">
        <v>2654</v>
      </c>
      <c r="D31" s="48" t="s">
        <v>131</v>
      </c>
      <c r="E31" s="48" t="s">
        <v>132</v>
      </c>
      <c r="F31" s="48" t="s">
        <v>131</v>
      </c>
      <c r="G31" s="47">
        <v>2654</v>
      </c>
    </row>
    <row r="32" spans="2:7" x14ac:dyDescent="0.25">
      <c r="B32" s="46">
        <v>2018</v>
      </c>
      <c r="C32" s="47">
        <v>2878</v>
      </c>
      <c r="D32" s="48" t="s">
        <v>131</v>
      </c>
      <c r="E32" s="48" t="s">
        <v>132</v>
      </c>
      <c r="F32" s="48" t="s">
        <v>131</v>
      </c>
      <c r="G32" s="47">
        <v>2878</v>
      </c>
    </row>
    <row r="33" spans="2:7" x14ac:dyDescent="0.25">
      <c r="B33" s="46">
        <v>2019</v>
      </c>
      <c r="C33" s="47">
        <v>2810</v>
      </c>
      <c r="D33" s="48" t="s">
        <v>131</v>
      </c>
      <c r="E33" s="48" t="s">
        <v>132</v>
      </c>
      <c r="F33" s="48" t="s">
        <v>131</v>
      </c>
      <c r="G33" s="47">
        <v>2810</v>
      </c>
    </row>
    <row r="34" spans="2:7" x14ac:dyDescent="0.25">
      <c r="B34" s="46">
        <v>2020</v>
      </c>
      <c r="C34" s="47">
        <v>2810</v>
      </c>
      <c r="D34" s="48" t="s">
        <v>131</v>
      </c>
      <c r="E34" s="48" t="s">
        <v>132</v>
      </c>
      <c r="F34" s="48" t="s">
        <v>131</v>
      </c>
      <c r="G34" s="47">
        <v>2810</v>
      </c>
    </row>
    <row r="35" spans="2:7" x14ac:dyDescent="0.25">
      <c r="B35" s="46">
        <v>2021</v>
      </c>
      <c r="C35" s="47">
        <v>2644</v>
      </c>
      <c r="D35" s="48" t="s">
        <v>131</v>
      </c>
      <c r="E35" s="48" t="s">
        <v>132</v>
      </c>
      <c r="F35" s="48" t="s">
        <v>131</v>
      </c>
      <c r="G35" s="47">
        <v>2644</v>
      </c>
    </row>
    <row r="36" spans="2:7" x14ac:dyDescent="0.25">
      <c r="B36" s="46">
        <v>2022</v>
      </c>
      <c r="C36" s="47">
        <v>2953</v>
      </c>
      <c r="D36" s="48" t="s">
        <v>131</v>
      </c>
      <c r="E36" s="48">
        <v>10</v>
      </c>
      <c r="F36" s="48" t="s">
        <v>131</v>
      </c>
      <c r="G36" s="47">
        <v>2963</v>
      </c>
    </row>
    <row r="37" spans="2:7" x14ac:dyDescent="0.25">
      <c r="B37" s="46">
        <v>2023</v>
      </c>
      <c r="C37" s="47">
        <v>3064</v>
      </c>
      <c r="D37" s="48" t="s">
        <v>131</v>
      </c>
      <c r="E37" s="48">
        <v>12</v>
      </c>
      <c r="F37" s="48" t="s">
        <v>131</v>
      </c>
      <c r="G37" s="47">
        <v>3076</v>
      </c>
    </row>
    <row r="38" spans="2:7" x14ac:dyDescent="0.25">
      <c r="B38" s="46">
        <v>2024</v>
      </c>
      <c r="C38" s="47">
        <v>2959</v>
      </c>
      <c r="D38" s="48">
        <v>27</v>
      </c>
      <c r="E38" s="48">
        <v>24</v>
      </c>
      <c r="F38" s="48">
        <v>124</v>
      </c>
      <c r="G38" s="47">
        <v>3134</v>
      </c>
    </row>
    <row r="39" spans="2:7" x14ac:dyDescent="0.25">
      <c r="B39" s="46">
        <v>2025</v>
      </c>
      <c r="C39" s="47">
        <v>2989</v>
      </c>
      <c r="D39" s="48">
        <v>28</v>
      </c>
      <c r="E39" s="48">
        <v>57</v>
      </c>
      <c r="F39" s="48">
        <v>147</v>
      </c>
      <c r="G39" s="47">
        <v>3221</v>
      </c>
    </row>
    <row r="40" spans="2:7" x14ac:dyDescent="0.25">
      <c r="B40" s="46">
        <v>2026</v>
      </c>
      <c r="C40" s="47">
        <v>3019</v>
      </c>
      <c r="D40" s="48">
        <v>29</v>
      </c>
      <c r="E40" s="48">
        <v>74</v>
      </c>
      <c r="F40" s="48">
        <v>171</v>
      </c>
      <c r="G40" s="47">
        <v>3293</v>
      </c>
    </row>
    <row r="41" spans="2:7" x14ac:dyDescent="0.25">
      <c r="B41" s="46">
        <v>2027</v>
      </c>
      <c r="C41" s="47">
        <v>3050</v>
      </c>
      <c r="D41" s="48">
        <v>29</v>
      </c>
      <c r="E41" s="48">
        <v>93</v>
      </c>
      <c r="F41" s="48">
        <v>194</v>
      </c>
      <c r="G41" s="47">
        <v>3366</v>
      </c>
    </row>
    <row r="42" spans="2:7" x14ac:dyDescent="0.25">
      <c r="B42" s="46">
        <v>2028</v>
      </c>
      <c r="C42" s="47">
        <v>3081</v>
      </c>
      <c r="D42" s="48">
        <v>29</v>
      </c>
      <c r="E42" s="48">
        <v>111</v>
      </c>
      <c r="F42" s="48">
        <v>218</v>
      </c>
      <c r="G42" s="47">
        <v>3439</v>
      </c>
    </row>
    <row r="43" spans="2:7" x14ac:dyDescent="0.25">
      <c r="B43" s="46">
        <v>2029</v>
      </c>
      <c r="C43" s="47">
        <v>3112</v>
      </c>
      <c r="D43" s="48">
        <v>30</v>
      </c>
      <c r="E43" s="48">
        <v>131</v>
      </c>
      <c r="F43" s="48">
        <v>241</v>
      </c>
      <c r="G43" s="47">
        <v>3514</v>
      </c>
    </row>
    <row r="44" spans="2:7" x14ac:dyDescent="0.25">
      <c r="B44" s="46">
        <v>2030</v>
      </c>
      <c r="C44" s="47">
        <v>3143</v>
      </c>
      <c r="D44" s="48">
        <v>30</v>
      </c>
      <c r="E44" s="48">
        <v>150</v>
      </c>
      <c r="F44" s="48">
        <v>265</v>
      </c>
      <c r="G44" s="47">
        <v>3588</v>
      </c>
    </row>
    <row r="45" spans="2:7" x14ac:dyDescent="0.25">
      <c r="B45" s="46">
        <v>2031</v>
      </c>
      <c r="C45" s="47">
        <v>3175</v>
      </c>
      <c r="D45" s="48">
        <v>30</v>
      </c>
      <c r="E45" s="48">
        <v>171</v>
      </c>
      <c r="F45" s="48">
        <v>288</v>
      </c>
      <c r="G45" s="47">
        <v>3664</v>
      </c>
    </row>
    <row r="46" spans="2:7" x14ac:dyDescent="0.25">
      <c r="B46" s="46">
        <v>2032</v>
      </c>
      <c r="C46" s="47">
        <v>3208</v>
      </c>
      <c r="D46" s="48">
        <v>30</v>
      </c>
      <c r="E46" s="48">
        <v>192</v>
      </c>
      <c r="F46" s="48">
        <v>312</v>
      </c>
      <c r="G46" s="47">
        <v>3742</v>
      </c>
    </row>
    <row r="47" spans="2:7" x14ac:dyDescent="0.25">
      <c r="B47" s="46">
        <v>2033</v>
      </c>
      <c r="C47" s="47">
        <v>3240</v>
      </c>
      <c r="D47" s="48">
        <v>30</v>
      </c>
      <c r="E47" s="48">
        <v>213</v>
      </c>
      <c r="F47" s="48">
        <v>335</v>
      </c>
      <c r="G47" s="47">
        <v>3818</v>
      </c>
    </row>
    <row r="48" spans="2:7" x14ac:dyDescent="0.25">
      <c r="B48" s="46">
        <v>2034</v>
      </c>
      <c r="C48" s="47">
        <v>3273</v>
      </c>
      <c r="D48" s="48">
        <v>31</v>
      </c>
      <c r="E48" s="48">
        <v>235</v>
      </c>
      <c r="F48" s="48">
        <v>359</v>
      </c>
      <c r="G48" s="47">
        <v>3898</v>
      </c>
    </row>
    <row r="49" spans="2:7" x14ac:dyDescent="0.25">
      <c r="B49" s="46">
        <v>2035</v>
      </c>
      <c r="C49" s="47">
        <v>3306</v>
      </c>
      <c r="D49" s="48">
        <v>31</v>
      </c>
      <c r="E49" s="48">
        <v>258</v>
      </c>
      <c r="F49" s="48">
        <v>382</v>
      </c>
      <c r="G49" s="47">
        <v>3977</v>
      </c>
    </row>
    <row r="50" spans="2:7" x14ac:dyDescent="0.25">
      <c r="B50" s="46">
        <v>2036</v>
      </c>
      <c r="C50" s="47">
        <v>3340</v>
      </c>
      <c r="D50" s="48">
        <v>31</v>
      </c>
      <c r="E50" s="48">
        <v>281</v>
      </c>
      <c r="F50" s="48">
        <v>406</v>
      </c>
      <c r="G50" s="47">
        <v>4058</v>
      </c>
    </row>
    <row r="51" spans="2:7" x14ac:dyDescent="0.25">
      <c r="B51" s="46">
        <v>2037</v>
      </c>
      <c r="C51" s="47">
        <v>3374</v>
      </c>
      <c r="D51" s="48">
        <v>31</v>
      </c>
      <c r="E51" s="48">
        <v>304</v>
      </c>
      <c r="F51" s="48">
        <v>429</v>
      </c>
      <c r="G51" s="47">
        <v>4138</v>
      </c>
    </row>
    <row r="52" spans="2:7" x14ac:dyDescent="0.25">
      <c r="B52" s="46">
        <v>2038</v>
      </c>
      <c r="C52" s="47">
        <v>3408</v>
      </c>
      <c r="D52" s="48">
        <v>31</v>
      </c>
      <c r="E52" s="48">
        <v>328</v>
      </c>
      <c r="F52" s="48">
        <v>453</v>
      </c>
      <c r="G52" s="47">
        <v>4220</v>
      </c>
    </row>
    <row r="53" spans="2:7" x14ac:dyDescent="0.25">
      <c r="B53" s="46">
        <v>2039</v>
      </c>
      <c r="C53" s="47">
        <v>3443</v>
      </c>
      <c r="D53" s="48">
        <v>31</v>
      </c>
      <c r="E53" s="48">
        <v>353</v>
      </c>
      <c r="F53" s="48">
        <v>476</v>
      </c>
      <c r="G53" s="47">
        <v>4303</v>
      </c>
    </row>
    <row r="54" spans="2:7" x14ac:dyDescent="0.25">
      <c r="B54" s="46">
        <v>2040</v>
      </c>
      <c r="C54" s="47">
        <v>3478</v>
      </c>
      <c r="D54" s="48">
        <v>31</v>
      </c>
      <c r="E54" s="48">
        <v>377</v>
      </c>
      <c r="F54" s="48">
        <v>500</v>
      </c>
      <c r="G54" s="47">
        <v>4386</v>
      </c>
    </row>
    <row r="56" spans="2:7" x14ac:dyDescent="0.25">
      <c r="B56" s="31" t="s">
        <v>133</v>
      </c>
    </row>
    <row r="63" spans="2:7" x14ac:dyDescent="0.25">
      <c r="B63" s="31" t="s">
        <v>134</v>
      </c>
    </row>
    <row r="64" spans="2:7" x14ac:dyDescent="0.25">
      <c r="B64" s="32"/>
      <c r="D64" s="32"/>
      <c r="E64" s="32"/>
      <c r="F64" s="32"/>
      <c r="G64" s="41"/>
    </row>
    <row r="65" spans="2:7" x14ac:dyDescent="0.25">
      <c r="B65" s="40" t="s">
        <v>125</v>
      </c>
      <c r="C65" s="42" t="s">
        <v>135</v>
      </c>
      <c r="D65" s="42" t="s">
        <v>136</v>
      </c>
      <c r="E65" s="42" t="s">
        <v>137</v>
      </c>
      <c r="F65" s="42" t="s">
        <v>138</v>
      </c>
      <c r="G65" s="42" t="s">
        <v>139</v>
      </c>
    </row>
    <row r="66" spans="2:7" x14ac:dyDescent="0.25">
      <c r="B66" s="43">
        <v>2025</v>
      </c>
      <c r="C66" s="44">
        <v>4.16</v>
      </c>
      <c r="D66" s="44">
        <v>4.16</v>
      </c>
      <c r="E66" s="44">
        <v>3.87</v>
      </c>
      <c r="F66" s="44">
        <v>4.16</v>
      </c>
      <c r="G66" s="44">
        <v>3.63</v>
      </c>
    </row>
    <row r="67" spans="2:7" x14ac:dyDescent="0.25">
      <c r="B67" s="43">
        <v>2026</v>
      </c>
      <c r="C67" s="44">
        <v>4.6399999999999997</v>
      </c>
      <c r="D67" s="44">
        <v>4.6399999999999997</v>
      </c>
      <c r="E67" s="44">
        <v>4.25</v>
      </c>
      <c r="F67" s="44">
        <v>4.6399999999999997</v>
      </c>
      <c r="G67" s="44">
        <v>3.91</v>
      </c>
    </row>
    <row r="68" spans="2:7" x14ac:dyDescent="0.25">
      <c r="B68" s="43">
        <v>2027</v>
      </c>
      <c r="C68" s="44">
        <v>4.82</v>
      </c>
      <c r="D68" s="44">
        <v>4.82</v>
      </c>
      <c r="E68" s="44">
        <v>4.41</v>
      </c>
      <c r="F68" s="44">
        <v>4.82</v>
      </c>
      <c r="G68" s="44">
        <v>4.05</v>
      </c>
    </row>
    <row r="69" spans="2:7" x14ac:dyDescent="0.25">
      <c r="B69" s="43">
        <v>2028</v>
      </c>
      <c r="C69" s="44">
        <v>5</v>
      </c>
      <c r="D69" s="44">
        <v>5</v>
      </c>
      <c r="E69" s="44">
        <v>4.5999999999999996</v>
      </c>
      <c r="F69" s="44">
        <v>5</v>
      </c>
      <c r="G69" s="44">
        <v>4.25</v>
      </c>
    </row>
    <row r="70" spans="2:7" x14ac:dyDescent="0.25">
      <c r="B70" s="43">
        <v>2029</v>
      </c>
      <c r="C70" s="44">
        <v>5.18</v>
      </c>
      <c r="D70" s="44">
        <v>5.18</v>
      </c>
      <c r="E70" s="44">
        <v>4.78</v>
      </c>
      <c r="F70" s="44">
        <v>5.18</v>
      </c>
      <c r="G70" s="44">
        <v>4.42</v>
      </c>
    </row>
    <row r="71" spans="2:7" x14ac:dyDescent="0.25">
      <c r="B71" s="43">
        <v>2030</v>
      </c>
      <c r="C71" s="44">
        <v>5.36</v>
      </c>
      <c r="D71" s="44">
        <v>5.36</v>
      </c>
      <c r="E71" s="44">
        <v>4.9400000000000004</v>
      </c>
      <c r="F71" s="44">
        <v>5.36</v>
      </c>
      <c r="G71" s="44">
        <v>4.57</v>
      </c>
    </row>
    <row r="72" spans="2:7" x14ac:dyDescent="0.25">
      <c r="B72" s="43">
        <v>2031</v>
      </c>
      <c r="C72" s="44">
        <v>5.71</v>
      </c>
      <c r="D72" s="44">
        <v>5.71</v>
      </c>
      <c r="E72" s="44">
        <v>5.27</v>
      </c>
      <c r="F72" s="44">
        <v>5.71</v>
      </c>
      <c r="G72" s="44">
        <v>4.88</v>
      </c>
    </row>
    <row r="73" spans="2:7" x14ac:dyDescent="0.25">
      <c r="B73" s="43">
        <v>2032</v>
      </c>
      <c r="C73" s="44">
        <v>5.83</v>
      </c>
      <c r="D73" s="44">
        <v>5.83</v>
      </c>
      <c r="E73" s="44">
        <v>5.38</v>
      </c>
      <c r="F73" s="44">
        <v>5.83</v>
      </c>
      <c r="G73" s="44">
        <v>4.9800000000000004</v>
      </c>
    </row>
    <row r="74" spans="2:7" x14ac:dyDescent="0.25">
      <c r="B74" s="43">
        <v>2033</v>
      </c>
      <c r="C74" s="44">
        <v>6.01</v>
      </c>
      <c r="D74" s="44">
        <v>6.01</v>
      </c>
      <c r="E74" s="44">
        <v>5.54</v>
      </c>
      <c r="F74" s="44">
        <v>6.01</v>
      </c>
      <c r="G74" s="44">
        <v>5.13</v>
      </c>
    </row>
    <row r="75" spans="2:7" x14ac:dyDescent="0.25">
      <c r="B75" s="43">
        <v>2034</v>
      </c>
      <c r="C75" s="44">
        <v>6.17</v>
      </c>
      <c r="D75" s="44">
        <v>6.17</v>
      </c>
      <c r="E75" s="44">
        <v>5.7</v>
      </c>
      <c r="F75" s="44">
        <v>6.17</v>
      </c>
      <c r="G75" s="44">
        <v>5.27</v>
      </c>
    </row>
    <row r="76" spans="2:7" x14ac:dyDescent="0.25">
      <c r="B76" s="43">
        <v>2035</v>
      </c>
      <c r="C76" s="44">
        <v>6.37</v>
      </c>
      <c r="D76" s="44">
        <v>6.37</v>
      </c>
      <c r="E76" s="44">
        <v>5.89</v>
      </c>
      <c r="F76" s="44">
        <v>6.37</v>
      </c>
      <c r="G76" s="44">
        <v>5.46</v>
      </c>
    </row>
    <row r="77" spans="2:7" x14ac:dyDescent="0.25">
      <c r="B77" s="32"/>
      <c r="C77" s="32"/>
      <c r="D77" s="32"/>
      <c r="E77" s="32"/>
      <c r="F77" s="32"/>
      <c r="G77" s="41"/>
    </row>
    <row r="78" spans="2:7" x14ac:dyDescent="0.25">
      <c r="B78" s="31" t="s">
        <v>140</v>
      </c>
      <c r="C78" s="32"/>
      <c r="D78" s="32"/>
      <c r="E78" s="32"/>
      <c r="F78" s="32"/>
      <c r="G78" s="41"/>
    </row>
    <row r="79" spans="2:7" x14ac:dyDescent="0.25">
      <c r="C79" s="32"/>
      <c r="D79" s="32"/>
      <c r="E79" s="32"/>
      <c r="F79" s="32"/>
      <c r="G79" s="41"/>
    </row>
  </sheetData>
  <pageMargins left="0.7" right="0.7" top="0.75" bottom="0.75" header="0.3" footer="0.3"/>
  <pageSetup scale="69" fitToHeight="0" orientation="landscape" horizontalDpi="1200" verticalDpi="1200" r:id="rId1"/>
  <headerFooter>
    <oddFooter>&amp;L&amp;F&amp;C&amp;A</oddFooter>
  </headerFooter>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Document" ma:contentTypeID="0x010100826E25E297A03040A4F166A7DA708D6B" ma:contentTypeVersion="13" ma:contentTypeDescription="Create a new document." ma:contentTypeScope="" ma:versionID="eeda3ba3dea4f069ec5aeb048b3d504e">
  <xsd:schema xmlns:xsd="http://www.w3.org/2001/XMLSchema" xmlns:xs="http://www.w3.org/2001/XMLSchema" xmlns:p="http://schemas.microsoft.com/office/2006/metadata/properties" xmlns:ns2="436910e2-88a9-411e-8c3f-b8eae745c852" xmlns:ns3="eb05d65e-a976-4c58-858c-022c1795fdcf" targetNamespace="http://schemas.microsoft.com/office/2006/metadata/properties" ma:root="true" ma:fieldsID="04fecb807357bcaa968df71249168478" ns2:_="" ns3:_="">
    <xsd:import namespace="436910e2-88a9-411e-8c3f-b8eae745c852"/>
    <xsd:import namespace="eb05d65e-a976-4c58-858c-022c1795fdcf"/>
    <xsd:element name="properties">
      <xsd:complexType>
        <xsd:sequence>
          <xsd:element name="documentManagement">
            <xsd:complexType>
              <xsd:all>
                <xsd:element ref="ns2:MediaServiceMetadata" minOccurs="0"/>
                <xsd:element ref="ns2:MediaServiceFastMetadata" minOccurs="0"/>
                <xsd:element ref="ns2:MediaServiceObjectDetectorVersions" minOccurs="0"/>
                <xsd:element ref="ns3:SharedWithUsers" minOccurs="0"/>
                <xsd:element ref="ns3:SharedWithDetails" minOccurs="0"/>
                <xsd:element ref="ns2:MediaServiceSearchProperties" minOccurs="0"/>
                <xsd:element ref="ns2:lcf76f155ced4ddcb4097134ff3c332f" minOccurs="0"/>
                <xsd:element ref="ns3:TaxCatchAll" minOccurs="0"/>
                <xsd:element ref="ns2:MediaServiceDateTaken" minOccurs="0"/>
                <xsd:element ref="ns2:MediaServiceOCR" minOccurs="0"/>
                <xsd:element ref="ns2:MediaServiceGenerationTime" minOccurs="0"/>
                <xsd:element ref="ns2:MediaServiceEventHashCode"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436910e2-88a9-411e-8c3f-b8eae745c852"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ObjectDetectorVersions" ma:index="10" nillable="true" ma:displayName="MediaServiceObjectDetectorVersions" ma:hidden="true" ma:indexed="true" ma:internalName="MediaServiceObjectDetectorVersions" ma:readOnly="true">
      <xsd:simpleType>
        <xsd:restriction base="dms:Text"/>
      </xsd:simpleType>
    </xsd:element>
    <xsd:element name="MediaServiceSearchProperties" ma:index="13" nillable="true" ma:displayName="MediaServiceSearchProperties" ma:hidden="true" ma:internalName="MediaServiceSearchProperties" ma:readOnly="true">
      <xsd:simpleType>
        <xsd:restriction base="dms:Note"/>
      </xsd:simpleType>
    </xsd:element>
    <xsd:element name="lcf76f155ced4ddcb4097134ff3c332f" ma:index="15" nillable="true" ma:taxonomy="true" ma:internalName="lcf76f155ced4ddcb4097134ff3c332f" ma:taxonomyFieldName="MediaServiceImageTags" ma:displayName="Image Tags" ma:readOnly="false" ma:fieldId="{5cf76f15-5ced-4ddc-b409-7134ff3c332f}" ma:taxonomyMulti="true" ma:sspId="59d1f41d-757d-4ba5-a34e-6b29e202a6a9" ma:termSetId="09814cd3-568e-fe90-9814-8d621ff8fb84" ma:anchorId="fba54fb3-c3e1-fe81-a776-ca4b69148c4d" ma:open="true" ma:isKeyword="false">
      <xsd:complexType>
        <xsd:sequence>
          <xsd:element ref="pc:Terms" minOccurs="0" maxOccurs="1"/>
        </xsd:sequence>
      </xsd:complexType>
    </xsd:element>
    <xsd:element name="MediaServiceDateTaken" ma:index="17" nillable="true" ma:displayName="MediaServiceDateTaken" ma:hidden="true" ma:indexed="true" ma:internalName="MediaServiceDateTaken" ma:readOnly="true">
      <xsd:simpleType>
        <xsd:restriction base="dms:Text"/>
      </xsd:simpleType>
    </xsd:element>
    <xsd:element name="MediaServiceOCR" ma:index="18" nillable="true" ma:displayName="Extracted Text" ma:internalName="MediaServiceOCR" ma:readOnly="true">
      <xsd:simpleType>
        <xsd:restriction base="dms:Note">
          <xsd:maxLength value="255"/>
        </xsd:restriction>
      </xsd:simpleType>
    </xsd:element>
    <xsd:element name="MediaServiceGenerationTime" ma:index="19" nillable="true" ma:displayName="MediaServiceGenerationTime" ma:hidden="true" ma:internalName="MediaServiceGenerationTime" ma:readOnly="true">
      <xsd:simpleType>
        <xsd:restriction base="dms:Text"/>
      </xsd:simpleType>
    </xsd:element>
    <xsd:element name="MediaServiceEventHashCode" ma:index="20" nillable="true" ma:displayName="MediaServiceEventHashCode" ma:hidden="true" ma:internalName="MediaServiceEventHashCode" ma:readOnly="true">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eb05d65e-a976-4c58-858c-022c1795fdcf" elementFormDefault="qualified">
    <xsd:import namespace="http://schemas.microsoft.com/office/2006/documentManagement/types"/>
    <xsd:import namespace="http://schemas.microsoft.com/office/infopath/2007/PartnerControls"/>
    <xsd:element name="SharedWithUsers" ma:index="11"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2" nillable="true" ma:displayName="Shared With Details" ma:internalName="SharedWithDetails" ma:readOnly="true">
      <xsd:simpleType>
        <xsd:restriction base="dms:Note">
          <xsd:maxLength value="255"/>
        </xsd:restriction>
      </xsd:simpleType>
    </xsd:element>
    <xsd:element name="TaxCatchAll" ma:index="16" nillable="true" ma:displayName="Taxonomy Catch All Column" ma:hidden="true" ma:list="{4335e916-b085-4f64-a1ef-d00ddd870a3f}" ma:internalName="TaxCatchAll" ma:showField="CatchAllData" ma:web="eb05d65e-a976-4c58-858c-022c1795fdcf">
      <xsd:complexType>
        <xsd:complexContent>
          <xsd:extension base="dms:MultiChoiceLookup">
            <xsd:sequence>
              <xsd:element name="Value" type="dms:Lookup" maxOccurs="unbounded" minOccurs="0" nillable="true"/>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p:properties xmlns:p="http://schemas.microsoft.com/office/2006/metadata/properties" xmlns:xsi="http://www.w3.org/2001/XMLSchema-instance" xmlns:pc="http://schemas.microsoft.com/office/infopath/2007/PartnerControls">
  <documentManagement>
    <lcf76f155ced4ddcb4097134ff3c332f xmlns="436910e2-88a9-411e-8c3f-b8eae745c852">
      <Terms xmlns="http://schemas.microsoft.com/office/infopath/2007/PartnerControls"/>
    </lcf76f155ced4ddcb4097134ff3c332f>
    <TaxCatchAll xmlns="eb05d65e-a976-4c58-858c-022c1795fdcf" xsi:nil="true"/>
  </documentManagement>
</p:properties>
</file>

<file path=customXml/itemProps1.xml><?xml version="1.0" encoding="utf-8"?>
<ds:datastoreItem xmlns:ds="http://schemas.openxmlformats.org/officeDocument/2006/customXml" ds:itemID="{6672E0B8-6355-4BCD-A864-D815C2582536}">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436910e2-88a9-411e-8c3f-b8eae745c852"/>
    <ds:schemaRef ds:uri="eb05d65e-a976-4c58-858c-022c1795fdcf"/>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2.xml><?xml version="1.0" encoding="utf-8"?>
<ds:datastoreItem xmlns:ds="http://schemas.openxmlformats.org/officeDocument/2006/customXml" ds:itemID="{4BF0D2A0-12AF-4DC1-95C9-BD6B31D6E069}">
  <ds:schemaRefs>
    <ds:schemaRef ds:uri="http://schemas.microsoft.com/sharepoint/v3/contenttype/forms"/>
  </ds:schemaRefs>
</ds:datastoreItem>
</file>

<file path=customXml/itemProps3.xml><?xml version="1.0" encoding="utf-8"?>
<ds:datastoreItem xmlns:ds="http://schemas.openxmlformats.org/officeDocument/2006/customXml" ds:itemID="{2D13B542-15F5-4D62-8EE1-E79B85CBA2C2}">
  <ds:schemaRefs>
    <ds:schemaRef ds:uri="http://www.w3.org/XML/1998/namespace"/>
    <ds:schemaRef ds:uri="http://purl.org/dc/terms/"/>
    <ds:schemaRef ds:uri="eb05d65e-a976-4c58-858c-022c1795fdcf"/>
    <ds:schemaRef ds:uri="http://schemas.microsoft.com/office/2006/metadata/properties"/>
    <ds:schemaRef ds:uri="http://schemas.microsoft.com/office/2006/documentManagement/types"/>
    <ds:schemaRef ds:uri="http://schemas.microsoft.com/office/infopath/2007/PartnerControls"/>
    <ds:schemaRef ds:uri="http://schemas.openxmlformats.org/package/2006/metadata/core-properties"/>
    <ds:schemaRef ds:uri="436910e2-88a9-411e-8c3f-b8eae745c852"/>
    <ds:schemaRef ds:uri="http://purl.org/dc/dcmitype/"/>
    <ds:schemaRef ds:uri="http://purl.org/dc/elements/1.1/"/>
  </ds:schemaRefs>
</ds:datastoreItem>
</file>

<file path=docMetadata/LabelInfo.xml><?xml version="1.0" encoding="utf-8"?>
<clbl:labelList xmlns:clbl="http://schemas.microsoft.com/office/2020/mipLabelMetadata">
  <clbl:label id="{487ff0d5-859f-4698-9b9b-079befd22fd5}" enabled="1" method="Standard" siteId="{482dc10d-9180-4c99-816e-70ee2557afd5}" contentBits="0" removed="0"/>
</clbl:labelLis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19</vt:i4>
      </vt:variant>
    </vt:vector>
  </HeadingPairs>
  <TitlesOfParts>
    <vt:vector size="19" baseType="lpstr">
      <vt:lpstr>Notes-Instructions</vt:lpstr>
      <vt:lpstr>AE DSM Existing Projections</vt:lpstr>
      <vt:lpstr>Change Log</vt:lpstr>
      <vt:lpstr>Portfolios Summary</vt:lpstr>
      <vt:lpstr>No New Commitments</vt:lpstr>
      <vt:lpstr>2030 Current Plan</vt:lpstr>
      <vt:lpstr>Local Gen-Stor+Margin</vt:lpstr>
      <vt:lpstr>Local Dispatchable+Margin</vt:lpstr>
      <vt:lpstr>Meet Env Goals + Expand DSM</vt:lpstr>
      <vt:lpstr>Agg DSM+Storage+Maintain RE</vt:lpstr>
      <vt:lpstr>Agg DSM+Storage+65% RE</vt:lpstr>
      <vt:lpstr>H2</vt:lpstr>
      <vt:lpstr>H2+Storage</vt:lpstr>
      <vt:lpstr>Keep Existing Gas+Storage</vt:lpstr>
      <vt:lpstr>Replace FPP in 2028 w Gas</vt:lpstr>
      <vt:lpstr>EUC-1</vt:lpstr>
      <vt:lpstr>EUC-2</vt:lpstr>
      <vt:lpstr>Scenarios</vt:lpstr>
      <vt:lpstr>Sensitivities</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Hoffman, Michael</dc:creator>
  <cp:keywords/>
  <dc:description/>
  <cp:lastModifiedBy>Martin, Lisa</cp:lastModifiedBy>
  <cp:revision/>
  <cp:lastPrinted>2024-09-02T22:23:53Z</cp:lastPrinted>
  <dcterms:created xsi:type="dcterms:W3CDTF">2024-07-30T18:10:55Z</dcterms:created>
  <dcterms:modified xsi:type="dcterms:W3CDTF">2024-09-02T22:25:42Z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0x010100826E25E297A03040A4F166A7DA708D6B</vt:lpwstr>
  </property>
  <property fmtid="{D5CDD505-2E9C-101B-9397-08002B2CF9AE}" pid="3" name="MediaServiceImageTags">
    <vt:lpwstr/>
  </property>
</Properties>
</file>